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8895" activeTab="1"/>
  </bookViews>
  <sheets>
    <sheet name="個票" sheetId="1" r:id="rId1"/>
    <sheet name="リレー" sheetId="2" r:id="rId2"/>
    <sheet name="使い方" sheetId="3" r:id="rId3"/>
  </sheets>
  <definedNames>
    <definedName name="_xlnm.Print_Area" localSheetId="1">'リレー'!$A$1:$O$34</definedName>
    <definedName name="_xlnm.Print_Area" localSheetId="0">'個票'!$A$3:$J$62</definedName>
  </definedNames>
  <calcPr fullCalcOnLoad="1"/>
</workbook>
</file>

<file path=xl/sharedStrings.xml><?xml version="1.0" encoding="utf-8"?>
<sst xmlns="http://schemas.openxmlformats.org/spreadsheetml/2006/main" count="219" uniqueCount="75">
  <si>
    <t>種目</t>
  </si>
  <si>
    <t>学校番号・個人番号</t>
  </si>
  <si>
    <t>氏名（フリガナ）</t>
  </si>
  <si>
    <t>校名</t>
  </si>
  <si>
    <t>学年</t>
  </si>
  <si>
    <t>学年</t>
  </si>
  <si>
    <t>記録/大会名</t>
  </si>
  <si>
    <t>個人番号</t>
  </si>
  <si>
    <t>選手名</t>
  </si>
  <si>
    <t>フリガナ</t>
  </si>
  <si>
    <t>性別（０，１）</t>
  </si>
  <si>
    <t>１００ｍ</t>
  </si>
  <si>
    <t>２００ｍ</t>
  </si>
  <si>
    <t>４００ｍ</t>
  </si>
  <si>
    <t>８００ｍ</t>
  </si>
  <si>
    <t>１５００ｍ</t>
  </si>
  <si>
    <t>３０００ｍ</t>
  </si>
  <si>
    <t>１００ｍＨ</t>
  </si>
  <si>
    <t>１１０ｍＨ</t>
  </si>
  <si>
    <t>走高跳</t>
  </si>
  <si>
    <t>棒高跳</t>
  </si>
  <si>
    <t>走幅跳</t>
  </si>
  <si>
    <t>三段跳</t>
  </si>
  <si>
    <t>砲丸投</t>
  </si>
  <si>
    <t>円盤投</t>
  </si>
  <si>
    <t>１年生</t>
  </si>
  <si>
    <t>２年生</t>
  </si>
  <si>
    <t>３年生</t>
  </si>
  <si>
    <t>１，２年生</t>
  </si>
  <si>
    <t>２，３年生</t>
  </si>
  <si>
    <t>共通</t>
  </si>
  <si>
    <t>４×１００ｍリレー</t>
  </si>
  <si>
    <t>記録</t>
  </si>
  <si>
    <t>学校番号</t>
  </si>
  <si>
    <t>氏　　名　（フリガナ）</t>
  </si>
  <si>
    <t>中学校</t>
  </si>
  <si>
    <t>男女（０，１）</t>
  </si>
  <si>
    <t>男子</t>
  </si>
  <si>
    <t>女子</t>
  </si>
  <si>
    <t>低学年</t>
  </si>
  <si>
    <t>共通・低学年</t>
  </si>
  <si>
    <t>１年</t>
  </si>
  <si>
    <t>２年</t>
  </si>
  <si>
    <t>学校番号</t>
  </si>
  <si>
    <t>このファイルの使用方法</t>
  </si>
  <si>
    <t>その１</t>
  </si>
  <si>
    <t>(個票)</t>
  </si>
  <si>
    <t>学校名</t>
  </si>
  <si>
    <t>山口</t>
  </si>
  <si>
    <t>学校番号、学校名を入力する。</t>
  </si>
  <si>
    <t>　入力する場所は以下の場所です。入力すると個票に自動的に入力されます。</t>
  </si>
  <si>
    <t>その２</t>
  </si>
  <si>
    <t>個人番号</t>
  </si>
  <si>
    <t>部員の名前、フリガナ、学年を入力する。</t>
  </si>
  <si>
    <t>男子</t>
  </si>
  <si>
    <t>　入力する場所は以下の場所です。（女子は男子の下にあります。）</t>
  </si>
  <si>
    <t>３年</t>
  </si>
  <si>
    <t>阪神太郎</t>
  </si>
  <si>
    <t>ハンシンタロウ</t>
  </si>
  <si>
    <t>　入力する場所は黄色のセルです。入力する数値は○で囲まれた部分を参考にしてください。</t>
  </si>
  <si>
    <t>入力すると、個票に学年・種目・氏名・フリガナ　学年が表示されます。</t>
  </si>
  <si>
    <t>学年、種目、個人番号、性別を指定されたセルに数値で入力する。</t>
  </si>
  <si>
    <t>その３</t>
  </si>
  <si>
    <t>その４</t>
  </si>
  <si>
    <t>記録を入力する。（記録はセルに数値を入力するか、プリントアウト後手書きしてください。）</t>
  </si>
  <si>
    <t>(リレー)</t>
  </si>
  <si>
    <t>塩瀬</t>
  </si>
  <si>
    <t>その１</t>
  </si>
  <si>
    <t>　入力する場所は以下の場所です。入力すると他の個票には自動的に入力されます。</t>
  </si>
  <si>
    <t>その２</t>
  </si>
  <si>
    <t>性別、共通ｏｒ低学年ｏｒ学年、個人番号を数値で入力する。</t>
  </si>
  <si>
    <t>黄色のセルに入力すれば、個票に表示されます。</t>
  </si>
  <si>
    <t>記録はセルに直接入力するか、プリントアウト後手書きしてください。</t>
  </si>
  <si>
    <t>女子の場合、赤字に変えてプリントアウトしてください。</t>
  </si>
  <si>
    <t>※　学年の入力－共通=「0」、1年=「1」、2年=「2」、低学年=「3」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</si>
</sst>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87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" xfId="20" applyFont="1" applyFill="1" applyBorder="1" applyAlignment="1">
      <alignment wrapText="1"/>
      <protection/>
    </xf>
    <xf numFmtId="0" fontId="2" fillId="0" borderId="1" xfId="20" applyFont="1" applyFill="1" applyBorder="1" applyAlignment="1">
      <alignment horizontal="right" wrapText="1"/>
      <protection/>
    </xf>
    <xf numFmtId="176" fontId="2" fillId="0" borderId="1" xfId="20" applyNumberFormat="1" applyFont="1" applyFill="1" applyBorder="1" applyAlignment="1">
      <alignment horizontal="right" wrapText="1"/>
      <protection/>
    </xf>
    <xf numFmtId="0" fontId="2" fillId="0" borderId="1" xfId="21" applyFont="1" applyFill="1" applyBorder="1" applyAlignment="1">
      <alignment wrapText="1"/>
      <protection/>
    </xf>
    <xf numFmtId="0" fontId="0" fillId="0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9" xfId="20" applyFont="1" applyFill="1" applyBorder="1" applyAlignment="1">
      <alignment wrapText="1"/>
      <protection/>
    </xf>
    <xf numFmtId="0" fontId="2" fillId="0" borderId="0" xfId="20" applyFont="1" applyFill="1" applyBorder="1" applyAlignment="1">
      <alignment horizontal="center"/>
      <protection/>
    </xf>
    <xf numFmtId="177" fontId="2" fillId="0" borderId="1" xfId="20" applyNumberFormat="1" applyFont="1" applyFill="1" applyBorder="1" applyAlignment="1">
      <alignment wrapText="1"/>
      <protection/>
    </xf>
    <xf numFmtId="0" fontId="2" fillId="0" borderId="10" xfId="20" applyFont="1" applyFill="1" applyBorder="1" applyAlignment="1">
      <alignment horizontal="right" wrapText="1"/>
      <protection/>
    </xf>
    <xf numFmtId="0" fontId="2" fillId="0" borderId="11" xfId="20" applyFont="1" applyFill="1" applyBorder="1" applyAlignment="1">
      <alignment horizontal="right" wrapText="1"/>
      <protection/>
    </xf>
    <xf numFmtId="0" fontId="2" fillId="0" borderId="11" xfId="21" applyFont="1" applyFill="1" applyBorder="1" applyAlignment="1">
      <alignment horizontal="right" wrapText="1"/>
      <protection/>
    </xf>
    <xf numFmtId="0" fontId="2" fillId="0" borderId="12" xfId="20" applyFont="1" applyFill="1" applyBorder="1" applyAlignment="1">
      <alignment horizontal="right" wrapText="1"/>
      <protection/>
    </xf>
    <xf numFmtId="0" fontId="2" fillId="0" borderId="13" xfId="20" applyFont="1" applyFill="1" applyBorder="1" applyAlignment="1">
      <alignment horizontal="right" wrapText="1"/>
      <protection/>
    </xf>
    <xf numFmtId="0" fontId="2" fillId="0" borderId="13" xfId="21" applyFont="1" applyFill="1" applyBorder="1" applyAlignment="1">
      <alignment horizontal="right" wrapText="1"/>
      <protection/>
    </xf>
    <xf numFmtId="177" fontId="2" fillId="0" borderId="9" xfId="20" applyNumberFormat="1" applyFont="1" applyFill="1" applyBorder="1" applyAlignment="1">
      <alignment wrapText="1"/>
      <protection/>
    </xf>
    <xf numFmtId="176" fontId="2" fillId="0" borderId="9" xfId="20" applyNumberFormat="1" applyFont="1" applyFill="1" applyBorder="1" applyAlignment="1">
      <alignment horizontal="right" wrapText="1"/>
      <protection/>
    </xf>
    <xf numFmtId="0" fontId="2" fillId="3" borderId="3" xfId="20" applyFont="1" applyFill="1" applyBorder="1" applyAlignment="1">
      <alignment horizontal="center"/>
      <protection/>
    </xf>
    <xf numFmtId="177" fontId="2" fillId="0" borderId="3" xfId="20" applyNumberFormat="1" applyFont="1" applyFill="1" applyBorder="1" applyAlignment="1">
      <alignment wrapText="1"/>
      <protection/>
    </xf>
    <xf numFmtId="0" fontId="2" fillId="0" borderId="3" xfId="20" applyFont="1" applyFill="1" applyBorder="1" applyAlignment="1">
      <alignment wrapText="1"/>
      <protection/>
    </xf>
    <xf numFmtId="176" fontId="2" fillId="0" borderId="3" xfId="20" applyNumberFormat="1" applyFont="1" applyFill="1" applyBorder="1" applyAlignment="1">
      <alignment horizontal="right" wrapText="1"/>
      <protection/>
    </xf>
    <xf numFmtId="0" fontId="2" fillId="0" borderId="3" xfId="21" applyFont="1" applyFill="1" applyBorder="1" applyAlignment="1">
      <alignment wrapText="1"/>
      <protection/>
    </xf>
    <xf numFmtId="176" fontId="2" fillId="0" borderId="3" xfId="21" applyNumberFormat="1" applyFont="1" applyFill="1" applyBorder="1" applyAlignment="1">
      <alignment horizontal="right" wrapText="1"/>
      <protection/>
    </xf>
    <xf numFmtId="0" fontId="2" fillId="0" borderId="14" xfId="20" applyFont="1" applyFill="1" applyBorder="1" applyAlignment="1">
      <alignment wrapText="1"/>
      <protection/>
    </xf>
    <xf numFmtId="0" fontId="2" fillId="0" borderId="14" xfId="20" applyFont="1" applyFill="1" applyBorder="1" applyAlignment="1">
      <alignment horizontal="right" wrapText="1"/>
      <protection/>
    </xf>
    <xf numFmtId="0" fontId="2" fillId="3" borderId="4" xfId="20" applyFont="1" applyFill="1" applyBorder="1" applyAlignment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0" xfId="20" applyFont="1" applyFill="1" applyBorder="1" applyAlignment="1">
      <alignment horizontal="right" wrapText="1"/>
      <protection/>
    </xf>
    <xf numFmtId="177" fontId="2" fillId="0" borderId="3" xfId="20" applyNumberFormat="1" applyFont="1" applyFill="1" applyBorder="1" applyAlignment="1">
      <alignment horizontal="center" wrapText="1"/>
      <protection/>
    </xf>
    <xf numFmtId="0" fontId="2" fillId="0" borderId="3" xfId="20" applyFont="1" applyFill="1" applyBorder="1" applyAlignment="1">
      <alignment horizontal="center" wrapText="1"/>
      <protection/>
    </xf>
    <xf numFmtId="176" fontId="2" fillId="0" borderId="3" xfId="20" applyNumberFormat="1" applyFont="1" applyFill="1" applyBorder="1" applyAlignment="1">
      <alignment horizontal="center" wrapText="1"/>
      <protection/>
    </xf>
    <xf numFmtId="0" fontId="3" fillId="0" borderId="0" xfId="20" applyFont="1" applyFill="1" applyBorder="1" applyAlignment="1">
      <alignment horizont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177" fontId="0" fillId="4" borderId="3" xfId="0" applyNumberFormat="1" applyFill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4" borderId="3" xfId="0" applyFill="1" applyBorder="1" applyAlignment="1">
      <alignment horizontal="center" vertical="center"/>
    </xf>
    <xf numFmtId="177" fontId="0" fillId="4" borderId="3" xfId="0" applyNumberForma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" xfId="20"/>
    <cellStyle name="標準_個人番号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6</xdr:row>
      <xdr:rowOff>95250</xdr:rowOff>
    </xdr:from>
    <xdr:to>
      <xdr:col>8</xdr:col>
      <xdr:colOff>438150</xdr:colOff>
      <xdr:row>19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0999" r="51856" b="45814"/>
        <a:stretch>
          <a:fillRect/>
        </a:stretch>
      </xdr:blipFill>
      <xdr:spPr>
        <a:xfrm>
          <a:off x="371475" y="1752600"/>
          <a:ext cx="5553075" cy="2152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114300</xdr:colOff>
      <xdr:row>4</xdr:row>
      <xdr:rowOff>104775</xdr:rowOff>
    </xdr:from>
    <xdr:to>
      <xdr:col>3</xdr:col>
      <xdr:colOff>409575</xdr:colOff>
      <xdr:row>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485900" y="1419225"/>
          <a:ext cx="981075" cy="476250"/>
        </a:xfrm>
        <a:prstGeom prst="wedgeRoundRectCallout">
          <a:avLst>
            <a:gd name="adj1" fmla="val -27671"/>
            <a:gd name="adj2" fmla="val 8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学校番号</a:t>
          </a:r>
        </a:p>
      </xdr:txBody>
    </xdr:sp>
    <xdr:clientData/>
  </xdr:twoCellAnchor>
  <xdr:twoCellAnchor>
    <xdr:from>
      <xdr:col>6</xdr:col>
      <xdr:colOff>238125</xdr:colOff>
      <xdr:row>4</xdr:row>
      <xdr:rowOff>104775</xdr:rowOff>
    </xdr:from>
    <xdr:to>
      <xdr:col>7</xdr:col>
      <xdr:colOff>533400</xdr:colOff>
      <xdr:row>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4352925" y="1419225"/>
          <a:ext cx="981075" cy="476250"/>
        </a:xfrm>
        <a:prstGeom prst="wedgeRoundRectCallout">
          <a:avLst>
            <a:gd name="adj1" fmla="val -34467"/>
            <a:gd name="adj2" fmla="val 87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学校名</a:t>
          </a:r>
        </a:p>
      </xdr:txBody>
    </xdr:sp>
    <xdr:clientData/>
  </xdr:twoCellAnchor>
  <xdr:twoCellAnchor editAs="oneCell">
    <xdr:from>
      <xdr:col>0</xdr:col>
      <xdr:colOff>228600</xdr:colOff>
      <xdr:row>22</xdr:row>
      <xdr:rowOff>95250</xdr:rowOff>
    </xdr:from>
    <xdr:to>
      <xdr:col>7</xdr:col>
      <xdr:colOff>666750</xdr:colOff>
      <xdr:row>31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40670" t="17321" r="14321" b="58369"/>
        <a:stretch>
          <a:fillRect/>
        </a:stretch>
      </xdr:blipFill>
      <xdr:spPr>
        <a:xfrm>
          <a:off x="228600" y="4800600"/>
          <a:ext cx="5238750" cy="159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161925</xdr:colOff>
      <xdr:row>22</xdr:row>
      <xdr:rowOff>114300</xdr:rowOff>
    </xdr:from>
    <xdr:to>
      <xdr:col>4</xdr:col>
      <xdr:colOff>457200</xdr:colOff>
      <xdr:row>25</xdr:row>
      <xdr:rowOff>76200</xdr:rowOff>
    </xdr:to>
    <xdr:sp>
      <xdr:nvSpPr>
        <xdr:cNvPr id="5" name="AutoShape 6"/>
        <xdr:cNvSpPr>
          <a:spLocks/>
        </xdr:cNvSpPr>
      </xdr:nvSpPr>
      <xdr:spPr>
        <a:xfrm>
          <a:off x="2219325" y="4819650"/>
          <a:ext cx="981075" cy="476250"/>
        </a:xfrm>
        <a:prstGeom prst="wedgeRoundRectCallout">
          <a:avLst>
            <a:gd name="adj1" fmla="val -1458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名前</a:t>
          </a:r>
        </a:p>
      </xdr:txBody>
    </xdr:sp>
    <xdr:clientData/>
  </xdr:twoCellAnchor>
  <xdr:twoCellAnchor>
    <xdr:from>
      <xdr:col>3</xdr:col>
      <xdr:colOff>161925</xdr:colOff>
      <xdr:row>22</xdr:row>
      <xdr:rowOff>114300</xdr:rowOff>
    </xdr:from>
    <xdr:to>
      <xdr:col>4</xdr:col>
      <xdr:colOff>457200</xdr:colOff>
      <xdr:row>25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2219325" y="4819650"/>
          <a:ext cx="981075" cy="476250"/>
        </a:xfrm>
        <a:prstGeom prst="wedgeRoundRectCallout">
          <a:avLst>
            <a:gd name="adj1" fmla="val -1458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名前</a:t>
          </a:r>
        </a:p>
      </xdr:txBody>
    </xdr:sp>
    <xdr:clientData/>
  </xdr:twoCellAnchor>
  <xdr:twoCellAnchor>
    <xdr:from>
      <xdr:col>4</xdr:col>
      <xdr:colOff>514350</xdr:colOff>
      <xdr:row>22</xdr:row>
      <xdr:rowOff>95250</xdr:rowOff>
    </xdr:from>
    <xdr:to>
      <xdr:col>6</xdr:col>
      <xdr:colOff>123825</xdr:colOff>
      <xdr:row>25</xdr:row>
      <xdr:rowOff>57150</xdr:rowOff>
    </xdr:to>
    <xdr:sp>
      <xdr:nvSpPr>
        <xdr:cNvPr id="7" name="AutoShape 8"/>
        <xdr:cNvSpPr>
          <a:spLocks/>
        </xdr:cNvSpPr>
      </xdr:nvSpPr>
      <xdr:spPr>
        <a:xfrm>
          <a:off x="3257550" y="4800600"/>
          <a:ext cx="981075" cy="476250"/>
        </a:xfrm>
        <a:prstGeom prst="wedgeRoundRectCallout">
          <a:avLst>
            <a:gd name="adj1" fmla="val -8254"/>
            <a:gd name="adj2" fmla="val 10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フリガナ
（全角）</a:t>
          </a:r>
        </a:p>
      </xdr:txBody>
    </xdr:sp>
    <xdr:clientData/>
  </xdr:twoCellAnchor>
  <xdr:twoCellAnchor>
    <xdr:from>
      <xdr:col>6</xdr:col>
      <xdr:colOff>247650</xdr:colOff>
      <xdr:row>22</xdr:row>
      <xdr:rowOff>85725</xdr:rowOff>
    </xdr:from>
    <xdr:to>
      <xdr:col>7</xdr:col>
      <xdr:colOff>542925</xdr:colOff>
      <xdr:row>25</xdr:row>
      <xdr:rowOff>47625</xdr:rowOff>
    </xdr:to>
    <xdr:sp>
      <xdr:nvSpPr>
        <xdr:cNvPr id="8" name="AutoShape 9"/>
        <xdr:cNvSpPr>
          <a:spLocks/>
        </xdr:cNvSpPr>
      </xdr:nvSpPr>
      <xdr:spPr>
        <a:xfrm>
          <a:off x="4362450" y="4791075"/>
          <a:ext cx="981075" cy="476250"/>
        </a:xfrm>
        <a:prstGeom prst="wedgeRoundRectCallout">
          <a:avLst>
            <a:gd name="adj1" fmla="val -24759"/>
            <a:gd name="adj2" fmla="val 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学年</a:t>
          </a:r>
        </a:p>
      </xdr:txBody>
    </xdr:sp>
    <xdr:clientData/>
  </xdr:twoCellAnchor>
  <xdr:twoCellAnchor editAs="oneCell">
    <xdr:from>
      <xdr:col>0</xdr:col>
      <xdr:colOff>123825</xdr:colOff>
      <xdr:row>38</xdr:row>
      <xdr:rowOff>152400</xdr:rowOff>
    </xdr:from>
    <xdr:to>
      <xdr:col>9</xdr:col>
      <xdr:colOff>400050</xdr:colOff>
      <xdr:row>54</xdr:row>
      <xdr:rowOff>38100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rcRect t="21940" r="21589" b="21307"/>
        <a:stretch>
          <a:fillRect/>
        </a:stretch>
      </xdr:blipFill>
      <xdr:spPr>
        <a:xfrm>
          <a:off x="123825" y="8201025"/>
          <a:ext cx="6448425" cy="2628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628650</xdr:colOff>
      <xdr:row>36</xdr:row>
      <xdr:rowOff>152400</xdr:rowOff>
    </xdr:from>
    <xdr:to>
      <xdr:col>6</xdr:col>
      <xdr:colOff>28575</xdr:colOff>
      <xdr:row>38</xdr:row>
      <xdr:rowOff>142875</xdr:rowOff>
    </xdr:to>
    <xdr:sp>
      <xdr:nvSpPr>
        <xdr:cNvPr id="10" name="AutoShape 12"/>
        <xdr:cNvSpPr>
          <a:spLocks/>
        </xdr:cNvSpPr>
      </xdr:nvSpPr>
      <xdr:spPr>
        <a:xfrm>
          <a:off x="3371850" y="7858125"/>
          <a:ext cx="771525" cy="333375"/>
        </a:xfrm>
        <a:prstGeom prst="wedgeRoundRectCallout">
          <a:avLst>
            <a:gd name="adj1" fmla="val 75925"/>
            <a:gd name="adj2" fmla="val 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学年</a:t>
          </a:r>
        </a:p>
      </xdr:txBody>
    </xdr:sp>
    <xdr:clientData/>
  </xdr:twoCellAnchor>
  <xdr:twoCellAnchor>
    <xdr:from>
      <xdr:col>6</xdr:col>
      <xdr:colOff>114300</xdr:colOff>
      <xdr:row>36</xdr:row>
      <xdr:rowOff>142875</xdr:rowOff>
    </xdr:from>
    <xdr:to>
      <xdr:col>7</xdr:col>
      <xdr:colOff>266700</xdr:colOff>
      <xdr:row>39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4229100" y="7848600"/>
          <a:ext cx="838200" cy="371475"/>
        </a:xfrm>
        <a:prstGeom prst="wedgeRoundRectCallout">
          <a:avLst>
            <a:gd name="adj1" fmla="val 9092"/>
            <a:gd name="adj2" fmla="val 132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7</xdr:col>
      <xdr:colOff>304800</xdr:colOff>
      <xdr:row>36</xdr:row>
      <xdr:rowOff>123825</xdr:rowOff>
    </xdr:from>
    <xdr:to>
      <xdr:col>8</xdr:col>
      <xdr:colOff>361950</xdr:colOff>
      <xdr:row>39</xdr:row>
      <xdr:rowOff>85725</xdr:rowOff>
    </xdr:to>
    <xdr:sp>
      <xdr:nvSpPr>
        <xdr:cNvPr id="12" name="AutoShape 14"/>
        <xdr:cNvSpPr>
          <a:spLocks/>
        </xdr:cNvSpPr>
      </xdr:nvSpPr>
      <xdr:spPr>
        <a:xfrm>
          <a:off x="5105400" y="7829550"/>
          <a:ext cx="742950" cy="476250"/>
        </a:xfrm>
        <a:prstGeom prst="wedgeRoundRectCallout">
          <a:avLst>
            <a:gd name="adj1" fmla="val -55129"/>
            <a:gd name="adj2" fmla="val 1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個人番号</a:t>
          </a:r>
        </a:p>
      </xdr:txBody>
    </xdr:sp>
    <xdr:clientData/>
  </xdr:twoCellAnchor>
  <xdr:twoCellAnchor>
    <xdr:from>
      <xdr:col>8</xdr:col>
      <xdr:colOff>409575</xdr:colOff>
      <xdr:row>36</xdr:row>
      <xdr:rowOff>85725</xdr:rowOff>
    </xdr:from>
    <xdr:to>
      <xdr:col>9</xdr:col>
      <xdr:colOff>466725</xdr:colOff>
      <xdr:row>39</xdr:row>
      <xdr:rowOff>47625</xdr:rowOff>
    </xdr:to>
    <xdr:sp>
      <xdr:nvSpPr>
        <xdr:cNvPr id="13" name="AutoShape 15"/>
        <xdr:cNvSpPr>
          <a:spLocks/>
        </xdr:cNvSpPr>
      </xdr:nvSpPr>
      <xdr:spPr>
        <a:xfrm>
          <a:off x="5895975" y="7791450"/>
          <a:ext cx="742950" cy="476250"/>
        </a:xfrm>
        <a:prstGeom prst="wedgeRoundRectCallout">
          <a:avLst>
            <a:gd name="adj1" fmla="val -94870"/>
            <a:gd name="adj2" fmla="val 1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男子=0
女子=１</a:t>
          </a:r>
        </a:p>
      </xdr:txBody>
    </xdr:sp>
    <xdr:clientData/>
  </xdr:twoCellAnchor>
  <xdr:twoCellAnchor>
    <xdr:from>
      <xdr:col>8</xdr:col>
      <xdr:colOff>238125</xdr:colOff>
      <xdr:row>39</xdr:row>
      <xdr:rowOff>57150</xdr:rowOff>
    </xdr:from>
    <xdr:to>
      <xdr:col>9</xdr:col>
      <xdr:colOff>409575</xdr:colOff>
      <xdr:row>53</xdr:row>
      <xdr:rowOff>161925</xdr:rowOff>
    </xdr:to>
    <xdr:sp>
      <xdr:nvSpPr>
        <xdr:cNvPr id="14" name="Oval 16"/>
        <xdr:cNvSpPr>
          <a:spLocks/>
        </xdr:cNvSpPr>
      </xdr:nvSpPr>
      <xdr:spPr>
        <a:xfrm>
          <a:off x="5724525" y="8277225"/>
          <a:ext cx="857250" cy="2505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466725</xdr:colOff>
      <xdr:row>6</xdr:row>
      <xdr:rowOff>161925</xdr:rowOff>
    </xdr:from>
    <xdr:to>
      <xdr:col>16</xdr:col>
      <xdr:colOff>571500</xdr:colOff>
      <xdr:row>15</xdr:row>
      <xdr:rowOff>76200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4"/>
        <a:srcRect t="18029" r="47821" b="49894"/>
        <a:stretch>
          <a:fillRect/>
        </a:stretch>
      </xdr:blipFill>
      <xdr:spPr>
        <a:xfrm>
          <a:off x="7324725" y="1819275"/>
          <a:ext cx="4219575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609600</xdr:colOff>
      <xdr:row>4</xdr:row>
      <xdr:rowOff>9525</xdr:rowOff>
    </xdr:from>
    <xdr:to>
      <xdr:col>13</xdr:col>
      <xdr:colOff>219075</xdr:colOff>
      <xdr:row>7</xdr:row>
      <xdr:rowOff>38100</xdr:rowOff>
    </xdr:to>
    <xdr:sp>
      <xdr:nvSpPr>
        <xdr:cNvPr id="16" name="AutoShape 20"/>
        <xdr:cNvSpPr>
          <a:spLocks/>
        </xdr:cNvSpPr>
      </xdr:nvSpPr>
      <xdr:spPr>
        <a:xfrm>
          <a:off x="8153400" y="1323975"/>
          <a:ext cx="981075" cy="542925"/>
        </a:xfrm>
        <a:prstGeom prst="wedgeRoundRectCallout">
          <a:avLst>
            <a:gd name="adj1" fmla="val -11166"/>
            <a:gd name="adj2" fmla="val 1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学校名
Ｅ３に入力</a:t>
          </a:r>
        </a:p>
      </xdr:txBody>
    </xdr:sp>
    <xdr:clientData/>
  </xdr:twoCellAnchor>
  <xdr:twoCellAnchor>
    <xdr:from>
      <xdr:col>10</xdr:col>
      <xdr:colOff>142875</xdr:colOff>
      <xdr:row>4</xdr:row>
      <xdr:rowOff>28575</xdr:rowOff>
    </xdr:from>
    <xdr:to>
      <xdr:col>11</xdr:col>
      <xdr:colOff>438150</xdr:colOff>
      <xdr:row>7</xdr:row>
      <xdr:rowOff>19050</xdr:rowOff>
    </xdr:to>
    <xdr:sp>
      <xdr:nvSpPr>
        <xdr:cNvPr id="17" name="AutoShape 21"/>
        <xdr:cNvSpPr>
          <a:spLocks/>
        </xdr:cNvSpPr>
      </xdr:nvSpPr>
      <xdr:spPr>
        <a:xfrm>
          <a:off x="7000875" y="1343025"/>
          <a:ext cx="981075" cy="504825"/>
        </a:xfrm>
        <a:prstGeom prst="wedgeRoundRectCallout">
          <a:avLst>
            <a:gd name="adj1" fmla="val 62620"/>
            <a:gd name="adj2" fmla="val 155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学校番号
Ｄ３に入力</a:t>
          </a:r>
        </a:p>
      </xdr:txBody>
    </xdr:sp>
    <xdr:clientData/>
  </xdr:twoCellAnchor>
  <xdr:twoCellAnchor editAs="oneCell">
    <xdr:from>
      <xdr:col>10</xdr:col>
      <xdr:colOff>142875</xdr:colOff>
      <xdr:row>23</xdr:row>
      <xdr:rowOff>85725</xdr:rowOff>
    </xdr:from>
    <xdr:to>
      <xdr:col>19</xdr:col>
      <xdr:colOff>381000</xdr:colOff>
      <xdr:row>32</xdr:row>
      <xdr:rowOff>66675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5"/>
        <a:srcRect l="1464" t="18359" r="23207" b="49739"/>
        <a:stretch>
          <a:fillRect/>
        </a:stretch>
      </xdr:blipFill>
      <xdr:spPr>
        <a:xfrm>
          <a:off x="7000875" y="4962525"/>
          <a:ext cx="64103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638175</xdr:colOff>
      <xdr:row>20</xdr:row>
      <xdr:rowOff>257175</xdr:rowOff>
    </xdr:from>
    <xdr:to>
      <xdr:col>18</xdr:col>
      <xdr:colOff>9525</xdr:colOff>
      <xdr:row>22</xdr:row>
      <xdr:rowOff>85725</xdr:rowOff>
    </xdr:to>
    <xdr:sp>
      <xdr:nvSpPr>
        <xdr:cNvPr id="19" name="AutoShape 23"/>
        <xdr:cNvSpPr>
          <a:spLocks/>
        </xdr:cNvSpPr>
      </xdr:nvSpPr>
      <xdr:spPr>
        <a:xfrm>
          <a:off x="11610975" y="4314825"/>
          <a:ext cx="742950" cy="476250"/>
        </a:xfrm>
        <a:prstGeom prst="wedgeRoundRectCallout">
          <a:avLst>
            <a:gd name="adj1" fmla="val 35898"/>
            <a:gd name="adj2" fmla="val 12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男子=0
女子=１</a:t>
          </a:r>
        </a:p>
      </xdr:txBody>
    </xdr:sp>
    <xdr:clientData/>
  </xdr:twoCellAnchor>
  <xdr:twoCellAnchor>
    <xdr:from>
      <xdr:col>15</xdr:col>
      <xdr:colOff>247650</xdr:colOff>
      <xdr:row>21</xdr:row>
      <xdr:rowOff>85725</xdr:rowOff>
    </xdr:from>
    <xdr:to>
      <xdr:col>16</xdr:col>
      <xdr:colOff>542925</xdr:colOff>
      <xdr:row>23</xdr:row>
      <xdr:rowOff>66675</xdr:rowOff>
    </xdr:to>
    <xdr:sp>
      <xdr:nvSpPr>
        <xdr:cNvPr id="20" name="AutoShape 24"/>
        <xdr:cNvSpPr>
          <a:spLocks/>
        </xdr:cNvSpPr>
      </xdr:nvSpPr>
      <xdr:spPr>
        <a:xfrm>
          <a:off x="10534650" y="4467225"/>
          <a:ext cx="981075" cy="476250"/>
        </a:xfrm>
        <a:prstGeom prst="wedgeRoundRectCallout">
          <a:avLst>
            <a:gd name="adj1" fmla="val 119902"/>
            <a:gd name="adj2" fmla="val 13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学年</a:t>
          </a:r>
        </a:p>
      </xdr:txBody>
    </xdr:sp>
    <xdr:clientData/>
  </xdr:twoCellAnchor>
  <xdr:twoCellAnchor>
    <xdr:from>
      <xdr:col>18</xdr:col>
      <xdr:colOff>152400</xdr:colOff>
      <xdr:row>21</xdr:row>
      <xdr:rowOff>19050</xdr:rowOff>
    </xdr:from>
    <xdr:to>
      <xdr:col>19</xdr:col>
      <xdr:colOff>209550</xdr:colOff>
      <xdr:row>23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2496800" y="4400550"/>
          <a:ext cx="742950" cy="476250"/>
        </a:xfrm>
        <a:prstGeom prst="wedgeRoundRectCallout">
          <a:avLst>
            <a:gd name="adj1" fmla="val -83333"/>
            <a:gd name="adj2" fmla="val 24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個人番号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09"/>
  <sheetViews>
    <sheetView workbookViewId="0" topLeftCell="A1">
      <selection activeCell="K9" sqref="K9:K12"/>
    </sheetView>
  </sheetViews>
  <sheetFormatPr defaultColWidth="9.00390625" defaultRowHeight="13.5"/>
  <cols>
    <col min="1" max="1" width="10.625" style="0" customWidth="1"/>
    <col min="2" max="6" width="3.375" style="0" customWidth="1"/>
    <col min="7" max="7" width="26.00390625" style="11" customWidth="1"/>
    <col min="8" max="8" width="16.875" style="0" customWidth="1"/>
    <col min="9" max="9" width="6.75390625" style="0" customWidth="1"/>
    <col min="10" max="10" width="17.875" style="0" customWidth="1"/>
    <col min="13" max="13" width="8.25390625" style="44" customWidth="1"/>
    <col min="14" max="14" width="10.125" style="0" customWidth="1"/>
    <col min="15" max="15" width="4.125" style="0" customWidth="1"/>
    <col min="16" max="16" width="4.25390625" style="0" customWidth="1"/>
    <col min="20" max="20" width="8.25390625" style="0" bestFit="1" customWidth="1"/>
    <col min="21" max="21" width="4.50390625" style="0" bestFit="1" customWidth="1"/>
    <col min="22" max="25" width="13.25390625" style="0" customWidth="1"/>
    <col min="26" max="26" width="6.00390625" style="0" bestFit="1" customWidth="1"/>
  </cols>
  <sheetData>
    <row r="1" ht="39" customHeight="1" thickBot="1"/>
    <row r="2" spans="1:8" ht="24.75" customHeight="1" thickBot="1">
      <c r="A2" s="11" t="s">
        <v>43</v>
      </c>
      <c r="B2" s="12">
        <v>1</v>
      </c>
      <c r="C2" s="13">
        <v>4</v>
      </c>
      <c r="D2" s="14">
        <v>1</v>
      </c>
      <c r="G2" s="15" t="s">
        <v>47</v>
      </c>
      <c r="H2" s="16" t="s">
        <v>48</v>
      </c>
    </row>
    <row r="3" spans="1:26" ht="14.25" customHeight="1">
      <c r="A3" s="49" t="s">
        <v>0</v>
      </c>
      <c r="B3" s="82" t="s">
        <v>1</v>
      </c>
      <c r="C3" s="82"/>
      <c r="D3" s="82"/>
      <c r="E3" s="77"/>
      <c r="F3" s="77"/>
      <c r="G3" s="51" t="s">
        <v>2</v>
      </c>
      <c r="H3" s="50" t="s">
        <v>3</v>
      </c>
      <c r="I3" s="50" t="s">
        <v>5</v>
      </c>
      <c r="J3" s="52" t="s">
        <v>6</v>
      </c>
      <c r="K3" s="6" t="s">
        <v>5</v>
      </c>
      <c r="L3" s="1" t="s">
        <v>0</v>
      </c>
      <c r="M3" s="45" t="s">
        <v>7</v>
      </c>
      <c r="N3" s="1" t="s">
        <v>10</v>
      </c>
      <c r="P3" s="1" t="s">
        <v>0</v>
      </c>
      <c r="T3" s="43" t="s">
        <v>54</v>
      </c>
      <c r="U3" s="19"/>
      <c r="V3" s="29" t="s">
        <v>52</v>
      </c>
      <c r="W3" s="29" t="s">
        <v>8</v>
      </c>
      <c r="X3" s="29" t="s">
        <v>9</v>
      </c>
      <c r="Y3" s="29" t="s">
        <v>4</v>
      </c>
      <c r="Z3" s="19"/>
    </row>
    <row r="4" spans="1:28" ht="14.25" customHeight="1">
      <c r="A4" s="54" t="str">
        <f>IF(K4=0,"",VLOOKUP(K4,P$19:Q$25,2))</f>
        <v>３年生</v>
      </c>
      <c r="B4" s="66">
        <f>IF($B$2=0,"",$B$2)</f>
        <v>1</v>
      </c>
      <c r="C4" s="78">
        <f>IF($C$2=0,"",$C$2)</f>
        <v>4</v>
      </c>
      <c r="D4" s="68">
        <f>IF($D$2=0,"",$D$2)</f>
        <v>1</v>
      </c>
      <c r="E4" s="66">
        <f>IF(M4=0,"",INT(M4/10))</f>
        <v>0</v>
      </c>
      <c r="F4" s="68">
        <f>IF(M4=0,"",M4-E4*10)</f>
        <v>1</v>
      </c>
      <c r="G4" s="53" t="str">
        <f>IF(M4="","",IF(N4=0,VLOOKUP(M4,V$4:X$108,3),VLOOKUP(M4,V$109:X$209,3)))</f>
        <v>ハンシンタロウ</v>
      </c>
      <c r="H4" s="70" t="str">
        <f>IF($H$2=0,"",$H$2)</f>
        <v>山口</v>
      </c>
      <c r="I4" s="73" t="str">
        <f>IF(M4=0,"",IF(N4=0,VLOOKUP(M4,V$4:Y$108,4),VLOOKUP(M4,V$109:Y$209,4)))</f>
        <v>３年</v>
      </c>
      <c r="J4" s="64"/>
      <c r="K4" s="55">
        <v>3</v>
      </c>
      <c r="L4" s="55">
        <v>1</v>
      </c>
      <c r="M4" s="56">
        <v>1</v>
      </c>
      <c r="N4" s="55">
        <v>0</v>
      </c>
      <c r="P4" s="7">
        <v>1</v>
      </c>
      <c r="Q4" s="7" t="s">
        <v>11</v>
      </c>
      <c r="T4" s="18"/>
      <c r="U4" s="21"/>
      <c r="V4" s="30">
        <v>0</v>
      </c>
      <c r="W4" s="31"/>
      <c r="X4" s="31"/>
      <c r="Y4" s="32"/>
      <c r="Z4" s="24"/>
      <c r="AA4">
        <v>1</v>
      </c>
      <c r="AB4" t="s">
        <v>11</v>
      </c>
    </row>
    <row r="5" spans="1:28" ht="14.25" customHeight="1">
      <c r="A5" s="38"/>
      <c r="B5" s="66"/>
      <c r="C5" s="78"/>
      <c r="D5" s="68"/>
      <c r="E5" s="66"/>
      <c r="F5" s="68"/>
      <c r="G5" s="59" t="str">
        <f>IF(M4="","",IF(N4=0,VLOOKUP(M4,V$4:X$108,2),VLOOKUP(M4,V$109:X$209,2)))</f>
        <v>阪神太郎</v>
      </c>
      <c r="H5" s="71"/>
      <c r="I5" s="73"/>
      <c r="J5" s="65"/>
      <c r="K5" s="55"/>
      <c r="L5" s="55"/>
      <c r="M5" s="56"/>
      <c r="N5" s="55"/>
      <c r="P5" s="7">
        <v>2</v>
      </c>
      <c r="Q5" s="7" t="s">
        <v>12</v>
      </c>
      <c r="T5" s="2"/>
      <c r="U5" s="22"/>
      <c r="V5" s="30">
        <v>1</v>
      </c>
      <c r="W5" s="31" t="s">
        <v>57</v>
      </c>
      <c r="X5" s="31" t="s">
        <v>58</v>
      </c>
      <c r="Y5" s="32" t="s">
        <v>56</v>
      </c>
      <c r="Z5" s="25"/>
      <c r="AA5">
        <v>2</v>
      </c>
      <c r="AB5" t="s">
        <v>12</v>
      </c>
    </row>
    <row r="6" spans="1:28" ht="14.25" customHeight="1">
      <c r="A6" s="75" t="str">
        <f>IF(K4=0,"",VLOOKUP(L4,AA$4:AB$17,2))</f>
        <v>１００ｍ</v>
      </c>
      <c r="B6" s="66"/>
      <c r="C6" s="78"/>
      <c r="D6" s="68"/>
      <c r="E6" s="66"/>
      <c r="F6" s="68"/>
      <c r="G6" s="60"/>
      <c r="H6" s="71"/>
      <c r="I6" s="73"/>
      <c r="J6" s="80"/>
      <c r="K6" s="55"/>
      <c r="L6" s="55"/>
      <c r="M6" s="56"/>
      <c r="N6" s="55"/>
      <c r="P6" s="7">
        <v>4</v>
      </c>
      <c r="Q6" s="7" t="s">
        <v>13</v>
      </c>
      <c r="T6" s="2"/>
      <c r="U6" s="22"/>
      <c r="V6" s="30">
        <v>2</v>
      </c>
      <c r="W6" s="31"/>
      <c r="X6" s="31"/>
      <c r="Y6" s="32"/>
      <c r="Z6" s="25"/>
      <c r="AA6">
        <v>4</v>
      </c>
      <c r="AB6" t="s">
        <v>13</v>
      </c>
    </row>
    <row r="7" spans="1:28" ht="14.25" customHeight="1" thickBot="1">
      <c r="A7" s="76"/>
      <c r="B7" s="67"/>
      <c r="C7" s="79"/>
      <c r="D7" s="69"/>
      <c r="E7" s="67"/>
      <c r="F7" s="69"/>
      <c r="G7" s="61"/>
      <c r="H7" s="72"/>
      <c r="I7" s="74"/>
      <c r="J7" s="81"/>
      <c r="K7" s="55"/>
      <c r="L7" s="55"/>
      <c r="M7" s="56"/>
      <c r="N7" s="55"/>
      <c r="P7" s="7">
        <v>8</v>
      </c>
      <c r="Q7" s="7" t="s">
        <v>14</v>
      </c>
      <c r="T7" s="2"/>
      <c r="U7" s="22"/>
      <c r="V7" s="30">
        <v>3</v>
      </c>
      <c r="W7" s="31"/>
      <c r="X7" s="31"/>
      <c r="Y7" s="32"/>
      <c r="Z7" s="25"/>
      <c r="AA7">
        <v>8</v>
      </c>
      <c r="AB7" t="s">
        <v>14</v>
      </c>
    </row>
    <row r="8" spans="1:28" ht="14.25" customHeight="1">
      <c r="A8" s="49" t="s">
        <v>0</v>
      </c>
      <c r="B8" s="77" t="s">
        <v>1</v>
      </c>
      <c r="C8" s="77"/>
      <c r="D8" s="77"/>
      <c r="E8" s="77"/>
      <c r="F8" s="77"/>
      <c r="G8" s="51" t="s">
        <v>2</v>
      </c>
      <c r="H8" s="50" t="s">
        <v>3</v>
      </c>
      <c r="I8" s="50" t="s">
        <v>5</v>
      </c>
      <c r="J8" s="52" t="s">
        <v>6</v>
      </c>
      <c r="P8" s="7">
        <v>15</v>
      </c>
      <c r="Q8" s="7" t="s">
        <v>15</v>
      </c>
      <c r="T8" s="2"/>
      <c r="U8" s="22"/>
      <c r="V8" s="30">
        <v>4</v>
      </c>
      <c r="W8" s="31"/>
      <c r="X8" s="31"/>
      <c r="Y8" s="32"/>
      <c r="Z8" s="25"/>
      <c r="AA8">
        <v>15</v>
      </c>
      <c r="AB8" t="s">
        <v>15</v>
      </c>
    </row>
    <row r="9" spans="1:28" ht="14.25" customHeight="1">
      <c r="A9" s="54">
        <f>IF(K9=0,"",VLOOKUP(K9,P$19:Q$25,2))</f>
      </c>
      <c r="B9" s="66">
        <f>IF($B$2=0,"",$B$2)</f>
        <v>1</v>
      </c>
      <c r="C9" s="78">
        <f>IF($C$2=0,"",$C$2)</f>
        <v>4</v>
      </c>
      <c r="D9" s="68">
        <f>IF($D$2=0,"",$D$2)</f>
        <v>1</v>
      </c>
      <c r="E9" s="66">
        <f>IF(M9=0,"",INT(M9/10))</f>
      </c>
      <c r="F9" s="68">
        <f>IF(M9=0,"",M9-E9*10)</f>
      </c>
      <c r="G9" s="53">
        <f>IF(M9="","",IF(N9=0,VLOOKUP(M9,V$4:X$108,3),VLOOKUP(M9,V$109:X$209,3)))</f>
      </c>
      <c r="H9" s="70" t="str">
        <f>IF($H$2=0,"",$H$2)</f>
        <v>山口</v>
      </c>
      <c r="I9" s="73">
        <f>IF(M9=0,"",IF(N9=0,VLOOKUP(M9,V$4:Y$108,4),VLOOKUP(M9,V$109:Y$209,4)))</f>
      </c>
      <c r="J9" s="64"/>
      <c r="K9" s="55"/>
      <c r="L9" s="55"/>
      <c r="M9" s="56"/>
      <c r="N9" s="55"/>
      <c r="P9" s="7">
        <v>30</v>
      </c>
      <c r="Q9" s="7" t="s">
        <v>16</v>
      </c>
      <c r="T9" s="2"/>
      <c r="U9" s="22"/>
      <c r="V9" s="30">
        <v>5</v>
      </c>
      <c r="W9" s="31"/>
      <c r="X9" s="31"/>
      <c r="Y9" s="32"/>
      <c r="Z9" s="25"/>
      <c r="AA9">
        <v>30</v>
      </c>
      <c r="AB9" t="s">
        <v>16</v>
      </c>
    </row>
    <row r="10" spans="1:28" ht="14.25" customHeight="1">
      <c r="A10" s="38"/>
      <c r="B10" s="66"/>
      <c r="C10" s="78"/>
      <c r="D10" s="68"/>
      <c r="E10" s="66"/>
      <c r="F10" s="68"/>
      <c r="G10" s="59">
        <f>IF(M9="","",IF(N9=0,VLOOKUP(M9,V$4:X$108,2),VLOOKUP(M9,V$109:X$209,2)))</f>
      </c>
      <c r="H10" s="71"/>
      <c r="I10" s="73"/>
      <c r="J10" s="65"/>
      <c r="K10" s="55"/>
      <c r="L10" s="55"/>
      <c r="M10" s="56"/>
      <c r="N10" s="55"/>
      <c r="P10" s="7">
        <v>40</v>
      </c>
      <c r="Q10" s="7" t="s">
        <v>17</v>
      </c>
      <c r="T10" s="2"/>
      <c r="U10" s="22"/>
      <c r="V10" s="30">
        <v>6</v>
      </c>
      <c r="W10" s="31"/>
      <c r="X10" s="31"/>
      <c r="Y10" s="32"/>
      <c r="Z10" s="25"/>
      <c r="AA10">
        <v>40</v>
      </c>
      <c r="AB10" t="s">
        <v>17</v>
      </c>
    </row>
    <row r="11" spans="1:28" ht="14.25" customHeight="1">
      <c r="A11" s="75">
        <f>IF(K9=0,"",VLOOKUP(L9,AA$4:AB$17,2))</f>
      </c>
      <c r="B11" s="66"/>
      <c r="C11" s="78"/>
      <c r="D11" s="68"/>
      <c r="E11" s="66"/>
      <c r="F11" s="68"/>
      <c r="G11" s="60"/>
      <c r="H11" s="71"/>
      <c r="I11" s="73"/>
      <c r="J11" s="80"/>
      <c r="K11" s="55"/>
      <c r="L11" s="55"/>
      <c r="M11" s="56"/>
      <c r="N11" s="55"/>
      <c r="P11" s="7">
        <v>50</v>
      </c>
      <c r="Q11" s="7" t="s">
        <v>18</v>
      </c>
      <c r="T11" s="2"/>
      <c r="U11" s="22"/>
      <c r="V11" s="30">
        <v>7</v>
      </c>
      <c r="W11" s="31"/>
      <c r="X11" s="31"/>
      <c r="Y11" s="32"/>
      <c r="Z11" s="25"/>
      <c r="AA11">
        <v>50</v>
      </c>
      <c r="AB11" t="s">
        <v>18</v>
      </c>
    </row>
    <row r="12" spans="1:28" ht="14.25" customHeight="1" thickBot="1">
      <c r="A12" s="76"/>
      <c r="B12" s="67"/>
      <c r="C12" s="79"/>
      <c r="D12" s="69"/>
      <c r="E12" s="67"/>
      <c r="F12" s="69"/>
      <c r="G12" s="61"/>
      <c r="H12" s="72"/>
      <c r="I12" s="74"/>
      <c r="J12" s="81"/>
      <c r="K12" s="55"/>
      <c r="L12" s="55"/>
      <c r="M12" s="56"/>
      <c r="N12" s="55"/>
      <c r="P12" s="7">
        <v>60</v>
      </c>
      <c r="Q12" s="7" t="s">
        <v>19</v>
      </c>
      <c r="T12" s="2"/>
      <c r="U12" s="22"/>
      <c r="V12" s="30">
        <v>8</v>
      </c>
      <c r="W12" s="31"/>
      <c r="X12" s="31"/>
      <c r="Y12" s="32"/>
      <c r="Z12" s="25"/>
      <c r="AA12">
        <v>60</v>
      </c>
      <c r="AB12" t="s">
        <v>19</v>
      </c>
    </row>
    <row r="13" spans="1:28" ht="14.25" customHeight="1">
      <c r="A13" s="49" t="s">
        <v>0</v>
      </c>
      <c r="B13" s="77" t="s">
        <v>1</v>
      </c>
      <c r="C13" s="77"/>
      <c r="D13" s="77"/>
      <c r="E13" s="77"/>
      <c r="F13" s="77"/>
      <c r="G13" s="51" t="s">
        <v>2</v>
      </c>
      <c r="H13" s="50" t="s">
        <v>3</v>
      </c>
      <c r="I13" s="50" t="s">
        <v>5</v>
      </c>
      <c r="J13" s="52" t="s">
        <v>6</v>
      </c>
      <c r="P13" s="7">
        <v>65</v>
      </c>
      <c r="Q13" s="7" t="s">
        <v>20</v>
      </c>
      <c r="T13" s="2"/>
      <c r="U13" s="22"/>
      <c r="V13" s="30">
        <v>9</v>
      </c>
      <c r="W13" s="31"/>
      <c r="X13" s="31"/>
      <c r="Y13" s="32"/>
      <c r="Z13" s="25"/>
      <c r="AA13">
        <v>65</v>
      </c>
      <c r="AB13" t="s">
        <v>20</v>
      </c>
    </row>
    <row r="14" spans="1:28" ht="14.25" customHeight="1">
      <c r="A14" s="54">
        <f>IF(K14=0,"",VLOOKUP(K14,P$19:Q$25,2))</f>
      </c>
      <c r="B14" s="66">
        <f>IF($B$2=0,"",$B$2)</f>
        <v>1</v>
      </c>
      <c r="C14" s="78">
        <f>IF($C$2=0,"",$C$2)</f>
        <v>4</v>
      </c>
      <c r="D14" s="68">
        <f>IF($D$2=0,"",$D$2)</f>
        <v>1</v>
      </c>
      <c r="E14" s="66">
        <f>IF(M14=0,"",INT(M14/10))</f>
      </c>
      <c r="F14" s="68">
        <f>IF(M14=0,"",M14-E14*10)</f>
      </c>
      <c r="G14" s="53">
        <f>IF(M14="","",IF(N14=0,VLOOKUP(M14,V$4:X$108,3),VLOOKUP(M14,V$109:X$209,3)))</f>
      </c>
      <c r="H14" s="70" t="str">
        <f>IF($H$2=0,"",$H$2)</f>
        <v>山口</v>
      </c>
      <c r="I14" s="73">
        <f>IF(M14=0,"",IF(N14=0,VLOOKUP(M14,V$4:Y$108,4),VLOOKUP(M14,V$109:Y$209,4)))</f>
      </c>
      <c r="J14" s="64"/>
      <c r="K14" s="55"/>
      <c r="L14" s="55"/>
      <c r="M14" s="56"/>
      <c r="N14" s="55"/>
      <c r="P14" s="7">
        <v>70</v>
      </c>
      <c r="Q14" s="7" t="s">
        <v>21</v>
      </c>
      <c r="T14" s="2"/>
      <c r="U14" s="22"/>
      <c r="V14" s="30">
        <v>10</v>
      </c>
      <c r="W14" s="31"/>
      <c r="X14" s="31"/>
      <c r="Y14" s="32"/>
      <c r="Z14" s="25"/>
      <c r="AA14">
        <v>70</v>
      </c>
      <c r="AB14" t="s">
        <v>21</v>
      </c>
    </row>
    <row r="15" spans="1:28" ht="14.25" customHeight="1">
      <c r="A15" s="38"/>
      <c r="B15" s="66"/>
      <c r="C15" s="78"/>
      <c r="D15" s="68"/>
      <c r="E15" s="66"/>
      <c r="F15" s="68"/>
      <c r="G15" s="59">
        <f>IF(M14="","",IF(N14=0,VLOOKUP(M14,V$4:X$108,2),VLOOKUP(M14,V$109:X$209,2)))</f>
      </c>
      <c r="H15" s="71"/>
      <c r="I15" s="73"/>
      <c r="J15" s="65"/>
      <c r="K15" s="55"/>
      <c r="L15" s="55"/>
      <c r="M15" s="56"/>
      <c r="N15" s="55"/>
      <c r="P15" s="7">
        <v>75</v>
      </c>
      <c r="Q15" s="7" t="s">
        <v>22</v>
      </c>
      <c r="T15" s="2"/>
      <c r="U15" s="22"/>
      <c r="V15" s="30">
        <v>11</v>
      </c>
      <c r="W15" s="31"/>
      <c r="X15" s="31"/>
      <c r="Y15" s="32"/>
      <c r="Z15" s="25"/>
      <c r="AA15">
        <v>75</v>
      </c>
      <c r="AB15" t="s">
        <v>22</v>
      </c>
    </row>
    <row r="16" spans="1:28" ht="14.25" customHeight="1">
      <c r="A16" s="75">
        <f>IF(K14=0,"",VLOOKUP(L14,AA$4:AB$17,2))</f>
      </c>
      <c r="B16" s="66"/>
      <c r="C16" s="78"/>
      <c r="D16" s="68"/>
      <c r="E16" s="66"/>
      <c r="F16" s="68"/>
      <c r="G16" s="60"/>
      <c r="H16" s="71"/>
      <c r="I16" s="73"/>
      <c r="J16" s="80"/>
      <c r="K16" s="55"/>
      <c r="L16" s="55"/>
      <c r="M16" s="56"/>
      <c r="N16" s="55"/>
      <c r="P16" s="7">
        <v>80</v>
      </c>
      <c r="Q16" s="7" t="s">
        <v>23</v>
      </c>
      <c r="T16" s="2"/>
      <c r="U16" s="22"/>
      <c r="V16" s="30">
        <v>12</v>
      </c>
      <c r="W16" s="31"/>
      <c r="X16" s="31"/>
      <c r="Y16" s="32"/>
      <c r="Z16" s="25"/>
      <c r="AA16">
        <v>80</v>
      </c>
      <c r="AB16" t="s">
        <v>23</v>
      </c>
    </row>
    <row r="17" spans="1:28" ht="14.25" customHeight="1" thickBot="1">
      <c r="A17" s="76"/>
      <c r="B17" s="67"/>
      <c r="C17" s="79"/>
      <c r="D17" s="69"/>
      <c r="E17" s="67"/>
      <c r="F17" s="69"/>
      <c r="G17" s="61"/>
      <c r="H17" s="72"/>
      <c r="I17" s="74"/>
      <c r="J17" s="81"/>
      <c r="K17" s="55"/>
      <c r="L17" s="55"/>
      <c r="M17" s="56"/>
      <c r="N17" s="55"/>
      <c r="P17" s="7">
        <v>90</v>
      </c>
      <c r="Q17" s="7" t="s">
        <v>24</v>
      </c>
      <c r="T17" s="2"/>
      <c r="U17" s="22"/>
      <c r="V17" s="30">
        <v>13</v>
      </c>
      <c r="W17" s="31"/>
      <c r="X17" s="31"/>
      <c r="Y17" s="32"/>
      <c r="Z17" s="25"/>
      <c r="AA17">
        <v>90</v>
      </c>
      <c r="AB17" t="s">
        <v>24</v>
      </c>
    </row>
    <row r="18" spans="1:26" ht="14.25" customHeight="1">
      <c r="A18" s="49" t="s">
        <v>0</v>
      </c>
      <c r="B18" s="77" t="s">
        <v>1</v>
      </c>
      <c r="C18" s="77"/>
      <c r="D18" s="77"/>
      <c r="E18" s="77"/>
      <c r="F18" s="77"/>
      <c r="G18" s="51" t="s">
        <v>2</v>
      </c>
      <c r="H18" s="50" t="s">
        <v>3</v>
      </c>
      <c r="I18" s="50" t="s">
        <v>5</v>
      </c>
      <c r="J18" s="52" t="s">
        <v>6</v>
      </c>
      <c r="P18" t="s">
        <v>5</v>
      </c>
      <c r="T18" s="2"/>
      <c r="U18" s="22"/>
      <c r="V18" s="30">
        <v>14</v>
      </c>
      <c r="W18" s="31"/>
      <c r="X18" s="31"/>
      <c r="Y18" s="32"/>
      <c r="Z18" s="25"/>
    </row>
    <row r="19" spans="1:26" ht="14.25" customHeight="1">
      <c r="A19" s="54">
        <f>IF(K19=0,"",VLOOKUP(K19,P$19:Q$25,2))</f>
      </c>
      <c r="B19" s="66">
        <f>IF($B$2=0,"",$B$2)</f>
        <v>1</v>
      </c>
      <c r="C19" s="78">
        <f>IF($C$2=0,"",$C$2)</f>
        <v>4</v>
      </c>
      <c r="D19" s="68">
        <f>IF($D$2=0,"",$D$2)</f>
        <v>1</v>
      </c>
      <c r="E19" s="66">
        <f>IF(M19=0,"",INT(M19/10))</f>
      </c>
      <c r="F19" s="68">
        <f>IF(M19=0,"",M19-E19*10)</f>
      </c>
      <c r="G19" s="53">
        <f>IF(M19="","",IF(N19=0,VLOOKUP(M19,V$4:X$108,3),VLOOKUP(M19,V$109:X$209,3)))</f>
      </c>
      <c r="H19" s="70" t="str">
        <f>IF($H$2=0,"",$H$2)</f>
        <v>山口</v>
      </c>
      <c r="I19" s="73">
        <f>IF(M19=0,"",IF(N19=0,VLOOKUP(M19,V$4:Y$108,4),VLOOKUP(M19,V$109:Y$209,4)))</f>
      </c>
      <c r="J19" s="64"/>
      <c r="K19" s="55"/>
      <c r="L19" s="55"/>
      <c r="M19" s="56"/>
      <c r="N19" s="55"/>
      <c r="P19" s="7">
        <v>0</v>
      </c>
      <c r="Q19" s="7"/>
      <c r="T19" s="2"/>
      <c r="U19" s="22"/>
      <c r="V19" s="30">
        <v>15</v>
      </c>
      <c r="W19" s="31"/>
      <c r="X19" s="31"/>
      <c r="Y19" s="32"/>
      <c r="Z19" s="25"/>
    </row>
    <row r="20" spans="1:26" ht="14.25" customHeight="1">
      <c r="A20" s="38"/>
      <c r="B20" s="66"/>
      <c r="C20" s="78"/>
      <c r="D20" s="68"/>
      <c r="E20" s="66"/>
      <c r="F20" s="68"/>
      <c r="G20" s="59">
        <f>IF(M19="","",IF(N19=0,VLOOKUP(M19,V$4:X$108,2),VLOOKUP(M19,V$109:X$209,2)))</f>
      </c>
      <c r="H20" s="71"/>
      <c r="I20" s="73"/>
      <c r="J20" s="65"/>
      <c r="K20" s="55"/>
      <c r="L20" s="55"/>
      <c r="M20" s="56"/>
      <c r="N20" s="55"/>
      <c r="P20" s="7">
        <v>1</v>
      </c>
      <c r="Q20" s="7" t="s">
        <v>25</v>
      </c>
      <c r="T20" s="2"/>
      <c r="U20" s="22"/>
      <c r="V20" s="30">
        <v>16</v>
      </c>
      <c r="W20" s="31"/>
      <c r="X20" s="31"/>
      <c r="Y20" s="32"/>
      <c r="Z20" s="25"/>
    </row>
    <row r="21" spans="1:26" ht="14.25" customHeight="1">
      <c r="A21" s="75">
        <f>IF(K19=0,"",VLOOKUP(L19,AA$4:AB$17,2))</f>
      </c>
      <c r="B21" s="66"/>
      <c r="C21" s="78"/>
      <c r="D21" s="68"/>
      <c r="E21" s="66"/>
      <c r="F21" s="68"/>
      <c r="G21" s="60"/>
      <c r="H21" s="71"/>
      <c r="I21" s="73"/>
      <c r="J21" s="80"/>
      <c r="K21" s="55"/>
      <c r="L21" s="55"/>
      <c r="M21" s="56"/>
      <c r="N21" s="55"/>
      <c r="P21" s="7">
        <v>2</v>
      </c>
      <c r="Q21" s="7" t="s">
        <v>26</v>
      </c>
      <c r="T21" s="2"/>
      <c r="U21" s="22"/>
      <c r="V21" s="30">
        <v>17</v>
      </c>
      <c r="W21" s="31"/>
      <c r="X21" s="31"/>
      <c r="Y21" s="32"/>
      <c r="Z21" s="25"/>
    </row>
    <row r="22" spans="1:26" ht="14.25" customHeight="1" thickBot="1">
      <c r="A22" s="76"/>
      <c r="B22" s="67"/>
      <c r="C22" s="79"/>
      <c r="D22" s="69"/>
      <c r="E22" s="67"/>
      <c r="F22" s="69"/>
      <c r="G22" s="61"/>
      <c r="H22" s="72"/>
      <c r="I22" s="74"/>
      <c r="J22" s="81"/>
      <c r="K22" s="55"/>
      <c r="L22" s="55"/>
      <c r="M22" s="56"/>
      <c r="N22" s="55"/>
      <c r="P22" s="7">
        <v>3</v>
      </c>
      <c r="Q22" s="7" t="s">
        <v>27</v>
      </c>
      <c r="T22" s="2"/>
      <c r="U22" s="22"/>
      <c r="V22" s="30">
        <v>18</v>
      </c>
      <c r="W22" s="31"/>
      <c r="X22" s="31"/>
      <c r="Y22" s="32"/>
      <c r="Z22" s="25"/>
    </row>
    <row r="23" spans="1:26" ht="14.25" customHeight="1">
      <c r="A23" s="49" t="s">
        <v>0</v>
      </c>
      <c r="B23" s="77" t="s">
        <v>1</v>
      </c>
      <c r="C23" s="77"/>
      <c r="D23" s="77"/>
      <c r="E23" s="77"/>
      <c r="F23" s="77"/>
      <c r="G23" s="51" t="s">
        <v>2</v>
      </c>
      <c r="H23" s="50" t="s">
        <v>3</v>
      </c>
      <c r="I23" s="50" t="s">
        <v>5</v>
      </c>
      <c r="J23" s="52" t="s">
        <v>6</v>
      </c>
      <c r="P23" s="7">
        <v>4</v>
      </c>
      <c r="Q23" s="7" t="s">
        <v>28</v>
      </c>
      <c r="T23" s="2"/>
      <c r="U23" s="22"/>
      <c r="V23" s="30">
        <v>19</v>
      </c>
      <c r="W23" s="31"/>
      <c r="X23" s="31"/>
      <c r="Y23" s="32"/>
      <c r="Z23" s="25"/>
    </row>
    <row r="24" spans="1:26" ht="14.25" customHeight="1">
      <c r="A24" s="54">
        <f>IF(K24=0,"",VLOOKUP(K24,P$19:Q$25,2))</f>
      </c>
      <c r="B24" s="66">
        <f>IF($B$2=0,"",$B$2)</f>
        <v>1</v>
      </c>
      <c r="C24" s="78">
        <f>IF($C$2=0,"",$C$2)</f>
        <v>4</v>
      </c>
      <c r="D24" s="68">
        <f>IF($D$2=0,"",$D$2)</f>
        <v>1</v>
      </c>
      <c r="E24" s="66">
        <f>IF(M24=0,"",INT(M24/10))</f>
      </c>
      <c r="F24" s="68">
        <f>IF(M24=0,"",M24-E24*10)</f>
      </c>
      <c r="G24" s="53">
        <f>IF(M24="","",IF(N24=0,VLOOKUP(M24,V$4:X$108,3),VLOOKUP(M24,V$109:X$209,3)))</f>
      </c>
      <c r="H24" s="70" t="str">
        <f>IF($H$2=0,"",$H$2)</f>
        <v>山口</v>
      </c>
      <c r="I24" s="73">
        <f>IF(M24=0,"",IF(N24=0,VLOOKUP(M24,V$4:Y$108,4),VLOOKUP(M24,V$109:Y$209,4)))</f>
      </c>
      <c r="J24" s="64"/>
      <c r="K24" s="55"/>
      <c r="L24" s="55"/>
      <c r="M24" s="56"/>
      <c r="N24" s="55"/>
      <c r="P24" s="7">
        <v>5</v>
      </c>
      <c r="Q24" s="7" t="s">
        <v>29</v>
      </c>
      <c r="T24" s="2"/>
      <c r="U24" s="22"/>
      <c r="V24" s="30">
        <v>20</v>
      </c>
      <c r="W24" s="31"/>
      <c r="X24" s="31"/>
      <c r="Y24" s="32"/>
      <c r="Z24" s="25"/>
    </row>
    <row r="25" spans="1:26" ht="14.25" customHeight="1">
      <c r="A25" s="38"/>
      <c r="B25" s="66"/>
      <c r="C25" s="78"/>
      <c r="D25" s="68"/>
      <c r="E25" s="66"/>
      <c r="F25" s="68"/>
      <c r="G25" s="59">
        <f>IF(M24="","",IF(N24=0,VLOOKUP(M24,V$4:X$108,2),VLOOKUP(M24,V$109:X$209,2)))</f>
      </c>
      <c r="H25" s="71"/>
      <c r="I25" s="73"/>
      <c r="J25" s="65"/>
      <c r="K25" s="55"/>
      <c r="L25" s="55"/>
      <c r="M25" s="56"/>
      <c r="N25" s="55"/>
      <c r="P25" s="7">
        <v>6</v>
      </c>
      <c r="Q25" s="7" t="s">
        <v>30</v>
      </c>
      <c r="T25" s="2"/>
      <c r="U25" s="22"/>
      <c r="V25" s="30">
        <v>21</v>
      </c>
      <c r="W25" s="31"/>
      <c r="X25" s="31"/>
      <c r="Y25" s="32"/>
      <c r="Z25" s="25"/>
    </row>
    <row r="26" spans="1:26" ht="14.25" customHeight="1">
      <c r="A26" s="75">
        <f>IF(K24=0,"",VLOOKUP(L24,AA$4:AB$17,2))</f>
      </c>
      <c r="B26" s="66"/>
      <c r="C26" s="78"/>
      <c r="D26" s="68"/>
      <c r="E26" s="66"/>
      <c r="F26" s="68"/>
      <c r="G26" s="60"/>
      <c r="H26" s="71"/>
      <c r="I26" s="73"/>
      <c r="J26" s="80"/>
      <c r="K26" s="55"/>
      <c r="L26" s="55"/>
      <c r="M26" s="56"/>
      <c r="N26" s="55"/>
      <c r="T26" s="2"/>
      <c r="U26" s="22"/>
      <c r="V26" s="30">
        <v>22</v>
      </c>
      <c r="W26" s="31"/>
      <c r="X26" s="31"/>
      <c r="Y26" s="32"/>
      <c r="Z26" s="25"/>
    </row>
    <row r="27" spans="1:26" ht="14.25" customHeight="1" thickBot="1">
      <c r="A27" s="76"/>
      <c r="B27" s="67"/>
      <c r="C27" s="79"/>
      <c r="D27" s="69"/>
      <c r="E27" s="67"/>
      <c r="F27" s="69"/>
      <c r="G27" s="61"/>
      <c r="H27" s="72"/>
      <c r="I27" s="74"/>
      <c r="J27" s="81"/>
      <c r="K27" s="55"/>
      <c r="L27" s="55"/>
      <c r="M27" s="56"/>
      <c r="N27" s="55"/>
      <c r="T27" s="2"/>
      <c r="U27" s="22"/>
      <c r="V27" s="30">
        <v>23</v>
      </c>
      <c r="W27" s="31"/>
      <c r="X27" s="31"/>
      <c r="Y27" s="32"/>
      <c r="Z27" s="25"/>
    </row>
    <row r="28" spans="1:26" ht="14.25" customHeight="1">
      <c r="A28" s="49" t="s">
        <v>0</v>
      </c>
      <c r="B28" s="77" t="s">
        <v>1</v>
      </c>
      <c r="C28" s="77"/>
      <c r="D28" s="77"/>
      <c r="E28" s="77"/>
      <c r="F28" s="77"/>
      <c r="G28" s="51" t="s">
        <v>2</v>
      </c>
      <c r="H28" s="50" t="s">
        <v>3</v>
      </c>
      <c r="I28" s="50" t="s">
        <v>5</v>
      </c>
      <c r="J28" s="52" t="s">
        <v>6</v>
      </c>
      <c r="T28" s="2"/>
      <c r="U28" s="22"/>
      <c r="V28" s="30">
        <v>24</v>
      </c>
      <c r="W28" s="31"/>
      <c r="X28" s="31"/>
      <c r="Y28" s="32"/>
      <c r="Z28" s="25"/>
    </row>
    <row r="29" spans="1:26" ht="14.25" customHeight="1">
      <c r="A29" s="54">
        <f>IF(K29=0,"",VLOOKUP(K29,P$19:Q$25,2))</f>
      </c>
      <c r="B29" s="66">
        <f>IF($B$2=0,"",$B$2)</f>
        <v>1</v>
      </c>
      <c r="C29" s="78">
        <f>IF($C$2=0,"",$C$2)</f>
        <v>4</v>
      </c>
      <c r="D29" s="68">
        <f>IF($D$2=0,"",$D$2)</f>
        <v>1</v>
      </c>
      <c r="E29" s="66">
        <f>IF(M29=0,"",INT(M29/10))</f>
      </c>
      <c r="F29" s="68">
        <f>IF(M29=0,"",M29-E29*10)</f>
      </c>
      <c r="G29" s="53">
        <f>IF(M29="","",IF(N29=0,VLOOKUP(M29,V$4:X$108,3),VLOOKUP(M29,V$109:X$209,3)))</f>
      </c>
      <c r="H29" s="70" t="str">
        <f>IF($H$2=0,"",$H$2)</f>
        <v>山口</v>
      </c>
      <c r="I29" s="73">
        <f>IF(M29=0,"",IF(N29=0,VLOOKUP(M29,V$4:Y$108,4),VLOOKUP(M29,V$109:Y$209,4)))</f>
      </c>
      <c r="J29" s="64"/>
      <c r="K29" s="55"/>
      <c r="L29" s="55"/>
      <c r="M29" s="56"/>
      <c r="N29" s="55"/>
      <c r="T29" s="2"/>
      <c r="U29" s="22"/>
      <c r="V29" s="30">
        <v>25</v>
      </c>
      <c r="W29" s="31"/>
      <c r="X29" s="31"/>
      <c r="Y29" s="32"/>
      <c r="Z29" s="25"/>
    </row>
    <row r="30" spans="1:26" ht="14.25" customHeight="1">
      <c r="A30" s="38"/>
      <c r="B30" s="66"/>
      <c r="C30" s="78"/>
      <c r="D30" s="68"/>
      <c r="E30" s="66"/>
      <c r="F30" s="68"/>
      <c r="G30" s="59">
        <f>IF(M29="","",IF(N29=0,VLOOKUP(M29,V$4:X$108,2),VLOOKUP(M29,V$109:X$209,2)))</f>
      </c>
      <c r="H30" s="71"/>
      <c r="I30" s="73"/>
      <c r="J30" s="65"/>
      <c r="K30" s="55"/>
      <c r="L30" s="55"/>
      <c r="M30" s="56"/>
      <c r="N30" s="55"/>
      <c r="T30" s="2"/>
      <c r="U30" s="22"/>
      <c r="V30" s="30">
        <v>26</v>
      </c>
      <c r="W30" s="31"/>
      <c r="X30" s="31"/>
      <c r="Y30" s="32"/>
      <c r="Z30" s="25"/>
    </row>
    <row r="31" spans="1:26" ht="14.25" customHeight="1">
      <c r="A31" s="75">
        <f>IF(K29=0,"",VLOOKUP(L29,AA$4:AB$17,2))</f>
      </c>
      <c r="B31" s="66"/>
      <c r="C31" s="78"/>
      <c r="D31" s="68"/>
      <c r="E31" s="66"/>
      <c r="F31" s="68"/>
      <c r="G31" s="60"/>
      <c r="H31" s="71"/>
      <c r="I31" s="73"/>
      <c r="J31" s="80"/>
      <c r="K31" s="55"/>
      <c r="L31" s="55"/>
      <c r="M31" s="56"/>
      <c r="N31" s="55"/>
      <c r="T31" s="2"/>
      <c r="U31" s="22"/>
      <c r="V31" s="30">
        <v>27</v>
      </c>
      <c r="W31" s="31"/>
      <c r="X31" s="31"/>
      <c r="Y31" s="32"/>
      <c r="Z31" s="25"/>
    </row>
    <row r="32" spans="1:26" ht="14.25" customHeight="1" thickBot="1">
      <c r="A32" s="76"/>
      <c r="B32" s="67"/>
      <c r="C32" s="79"/>
      <c r="D32" s="69"/>
      <c r="E32" s="67"/>
      <c r="F32" s="69"/>
      <c r="G32" s="61"/>
      <c r="H32" s="72"/>
      <c r="I32" s="74"/>
      <c r="J32" s="81"/>
      <c r="K32" s="55"/>
      <c r="L32" s="55"/>
      <c r="M32" s="56"/>
      <c r="N32" s="55"/>
      <c r="T32" s="2"/>
      <c r="U32" s="22"/>
      <c r="V32" s="30">
        <v>28</v>
      </c>
      <c r="W32" s="31"/>
      <c r="X32" s="31"/>
      <c r="Y32" s="32"/>
      <c r="Z32" s="25"/>
    </row>
    <row r="33" spans="1:26" ht="14.25" customHeight="1">
      <c r="A33" s="49" t="s">
        <v>0</v>
      </c>
      <c r="B33" s="77" t="s">
        <v>1</v>
      </c>
      <c r="C33" s="77"/>
      <c r="D33" s="77"/>
      <c r="E33" s="77"/>
      <c r="F33" s="77"/>
      <c r="G33" s="51" t="s">
        <v>2</v>
      </c>
      <c r="H33" s="50" t="s">
        <v>3</v>
      </c>
      <c r="I33" s="50" t="s">
        <v>5</v>
      </c>
      <c r="J33" s="52" t="s">
        <v>6</v>
      </c>
      <c r="P33" s="1" t="s">
        <v>0</v>
      </c>
      <c r="T33" s="2"/>
      <c r="U33" s="22"/>
      <c r="V33" s="30">
        <v>29</v>
      </c>
      <c r="W33" s="31"/>
      <c r="X33" s="31"/>
      <c r="Y33" s="32"/>
      <c r="Z33" s="25"/>
    </row>
    <row r="34" spans="1:26" ht="14.25" customHeight="1">
      <c r="A34" s="54">
        <f>IF(K34=0,"",VLOOKUP(K34,P$19:Q$25,2))</f>
      </c>
      <c r="B34" s="66">
        <f>IF($B$2=0,"",$B$2)</f>
        <v>1</v>
      </c>
      <c r="C34" s="78">
        <f>IF($C$2=0,"",$C$2)</f>
        <v>4</v>
      </c>
      <c r="D34" s="68">
        <f>IF($D$2=0,"",$D$2)</f>
        <v>1</v>
      </c>
      <c r="E34" s="66">
        <f>IF(M34=0,"",INT(M34/10))</f>
      </c>
      <c r="F34" s="68">
        <f>IF(M34=0,"",M34-E34*10)</f>
      </c>
      <c r="G34" s="53">
        <f>IF(M34="","",IF(N34=0,VLOOKUP(M34,V$4:X$108,3),VLOOKUP(M34,V$109:X$209,3)))</f>
      </c>
      <c r="H34" s="70" t="str">
        <f>IF($H$2=0,"",$H$2)</f>
        <v>山口</v>
      </c>
      <c r="I34" s="73">
        <f>IF(M34=0,"",IF(N34=0,VLOOKUP(M34,V$4:Y$108,4),VLOOKUP(M34,V$109:Y$209,4)))</f>
      </c>
      <c r="J34" s="64"/>
      <c r="K34" s="55"/>
      <c r="L34" s="55"/>
      <c r="M34" s="56"/>
      <c r="N34" s="55"/>
      <c r="P34" s="7">
        <v>1</v>
      </c>
      <c r="Q34" s="7" t="s">
        <v>11</v>
      </c>
      <c r="T34" s="2"/>
      <c r="U34" s="22"/>
      <c r="V34" s="30">
        <v>30</v>
      </c>
      <c r="W34" s="31"/>
      <c r="X34" s="31"/>
      <c r="Y34" s="32"/>
      <c r="Z34" s="25"/>
    </row>
    <row r="35" spans="1:26" ht="14.25" customHeight="1">
      <c r="A35" s="38"/>
      <c r="B35" s="66"/>
      <c r="C35" s="78"/>
      <c r="D35" s="68"/>
      <c r="E35" s="66"/>
      <c r="F35" s="68"/>
      <c r="G35" s="59">
        <f>IF(M34="","",IF(N34=0,VLOOKUP(M34,V$4:X$108,2),VLOOKUP(M34,V$109:X$209,2)))</f>
      </c>
      <c r="H35" s="71"/>
      <c r="I35" s="73"/>
      <c r="J35" s="65"/>
      <c r="K35" s="55"/>
      <c r="L35" s="55"/>
      <c r="M35" s="56"/>
      <c r="N35" s="55"/>
      <c r="P35" s="7">
        <v>2</v>
      </c>
      <c r="Q35" s="7" t="s">
        <v>12</v>
      </c>
      <c r="T35" s="2"/>
      <c r="U35" s="22"/>
      <c r="V35" s="30">
        <v>31</v>
      </c>
      <c r="W35" s="31"/>
      <c r="X35" s="31"/>
      <c r="Y35" s="32"/>
      <c r="Z35" s="25"/>
    </row>
    <row r="36" spans="1:26" ht="14.25" customHeight="1">
      <c r="A36" s="75">
        <f>IF(K34=0,"",VLOOKUP(L34,AA$4:AB$17,2))</f>
      </c>
      <c r="B36" s="66"/>
      <c r="C36" s="78"/>
      <c r="D36" s="68"/>
      <c r="E36" s="66"/>
      <c r="F36" s="68"/>
      <c r="G36" s="60"/>
      <c r="H36" s="71"/>
      <c r="I36" s="73"/>
      <c r="J36" s="80"/>
      <c r="K36" s="55"/>
      <c r="L36" s="55"/>
      <c r="M36" s="56"/>
      <c r="N36" s="55"/>
      <c r="P36" s="7">
        <v>4</v>
      </c>
      <c r="Q36" s="7" t="s">
        <v>13</v>
      </c>
      <c r="T36" s="2"/>
      <c r="U36" s="22"/>
      <c r="V36" s="30">
        <v>32</v>
      </c>
      <c r="W36" s="31"/>
      <c r="X36" s="31"/>
      <c r="Y36" s="32"/>
      <c r="Z36" s="25"/>
    </row>
    <row r="37" spans="1:26" ht="14.25" customHeight="1" thickBot="1">
      <c r="A37" s="76"/>
      <c r="B37" s="67"/>
      <c r="C37" s="79"/>
      <c r="D37" s="69"/>
      <c r="E37" s="67"/>
      <c r="F37" s="69"/>
      <c r="G37" s="61"/>
      <c r="H37" s="72"/>
      <c r="I37" s="74"/>
      <c r="J37" s="81"/>
      <c r="K37" s="55"/>
      <c r="L37" s="55"/>
      <c r="M37" s="56"/>
      <c r="N37" s="55"/>
      <c r="P37" s="7">
        <v>8</v>
      </c>
      <c r="Q37" s="7" t="s">
        <v>14</v>
      </c>
      <c r="T37" s="2"/>
      <c r="U37" s="22"/>
      <c r="V37" s="30">
        <v>33</v>
      </c>
      <c r="W37" s="31"/>
      <c r="X37" s="31"/>
      <c r="Y37" s="32"/>
      <c r="Z37" s="25"/>
    </row>
    <row r="38" spans="1:26" ht="14.25" customHeight="1">
      <c r="A38" s="49" t="s">
        <v>0</v>
      </c>
      <c r="B38" s="77" t="s">
        <v>1</v>
      </c>
      <c r="C38" s="77"/>
      <c r="D38" s="77"/>
      <c r="E38" s="77"/>
      <c r="F38" s="77"/>
      <c r="G38" s="51" t="s">
        <v>2</v>
      </c>
      <c r="H38" s="50" t="s">
        <v>3</v>
      </c>
      <c r="I38" s="50" t="s">
        <v>5</v>
      </c>
      <c r="J38" s="52" t="s">
        <v>6</v>
      </c>
      <c r="P38" s="7">
        <v>15</v>
      </c>
      <c r="Q38" s="7" t="s">
        <v>15</v>
      </c>
      <c r="T38" s="2"/>
      <c r="U38" s="22"/>
      <c r="V38" s="30">
        <v>34</v>
      </c>
      <c r="W38" s="31"/>
      <c r="X38" s="31"/>
      <c r="Y38" s="32"/>
      <c r="Z38" s="25"/>
    </row>
    <row r="39" spans="1:26" ht="14.25" customHeight="1">
      <c r="A39" s="54">
        <f>IF(K39=0,"",VLOOKUP(K39,P$19:Q$25,2))</f>
      </c>
      <c r="B39" s="66">
        <f>IF($B$2=0,"",$B$2)</f>
        <v>1</v>
      </c>
      <c r="C39" s="78">
        <f>IF($C$2=0,"",$C$2)</f>
        <v>4</v>
      </c>
      <c r="D39" s="68">
        <f>IF($D$2=0,"",$D$2)</f>
        <v>1</v>
      </c>
      <c r="E39" s="66">
        <f>IF(M39=0,"",INT(M39/10))</f>
      </c>
      <c r="F39" s="68">
        <f>IF(M39=0,"",M39-E39*10)</f>
      </c>
      <c r="G39" s="53">
        <f>IF(M39="","",IF(N39=0,VLOOKUP(M39,V$4:X$108,3),VLOOKUP(M39,V$109:X$209,3)))</f>
      </c>
      <c r="H39" s="70" t="str">
        <f>IF($H$2=0,"",$H$2)</f>
        <v>山口</v>
      </c>
      <c r="I39" s="73">
        <f>IF(M39=0,"",IF(N39=0,VLOOKUP(M39,V$4:Y$108,4),VLOOKUP(M39,V$109:Y$209,4)))</f>
      </c>
      <c r="J39" s="64"/>
      <c r="K39" s="55"/>
      <c r="L39" s="55"/>
      <c r="M39" s="56"/>
      <c r="N39" s="55"/>
      <c r="P39" s="7">
        <v>30</v>
      </c>
      <c r="Q39" s="7" t="s">
        <v>16</v>
      </c>
      <c r="T39" s="2"/>
      <c r="U39" s="22"/>
      <c r="V39" s="30">
        <v>35</v>
      </c>
      <c r="W39" s="31"/>
      <c r="X39" s="31"/>
      <c r="Y39" s="32"/>
      <c r="Z39" s="25"/>
    </row>
    <row r="40" spans="1:26" ht="14.25" customHeight="1">
      <c r="A40" s="38"/>
      <c r="B40" s="66"/>
      <c r="C40" s="78"/>
      <c r="D40" s="68"/>
      <c r="E40" s="66"/>
      <c r="F40" s="68"/>
      <c r="G40" s="59">
        <f>IF(M39="","",IF(N39=0,VLOOKUP(M39,V$4:X$108,2),VLOOKUP(M39,V$109:X$209,2)))</f>
      </c>
      <c r="H40" s="71"/>
      <c r="I40" s="73"/>
      <c r="J40" s="65"/>
      <c r="K40" s="55"/>
      <c r="L40" s="55"/>
      <c r="M40" s="56"/>
      <c r="N40" s="55"/>
      <c r="P40" s="7">
        <v>40</v>
      </c>
      <c r="Q40" s="7" t="s">
        <v>17</v>
      </c>
      <c r="T40" s="2"/>
      <c r="U40" s="22"/>
      <c r="V40" s="30">
        <v>36</v>
      </c>
      <c r="W40" s="31"/>
      <c r="X40" s="31"/>
      <c r="Y40" s="32"/>
      <c r="Z40" s="25"/>
    </row>
    <row r="41" spans="1:26" ht="14.25" customHeight="1">
      <c r="A41" s="75">
        <f>IF(K39=0,"",VLOOKUP(L39,AA$4:AB$17,2))</f>
      </c>
      <c r="B41" s="66"/>
      <c r="C41" s="78"/>
      <c r="D41" s="68"/>
      <c r="E41" s="66"/>
      <c r="F41" s="68"/>
      <c r="G41" s="60"/>
      <c r="H41" s="71"/>
      <c r="I41" s="73"/>
      <c r="J41" s="80"/>
      <c r="K41" s="55"/>
      <c r="L41" s="55"/>
      <c r="M41" s="56"/>
      <c r="N41" s="55"/>
      <c r="P41" s="7">
        <v>50</v>
      </c>
      <c r="Q41" s="7" t="s">
        <v>18</v>
      </c>
      <c r="T41" s="2"/>
      <c r="U41" s="22"/>
      <c r="V41" s="30">
        <v>37</v>
      </c>
      <c r="W41" s="31"/>
      <c r="X41" s="31"/>
      <c r="Y41" s="32"/>
      <c r="Z41" s="25"/>
    </row>
    <row r="42" spans="1:26" ht="14.25" customHeight="1" thickBot="1">
      <c r="A42" s="76"/>
      <c r="B42" s="67"/>
      <c r="C42" s="79"/>
      <c r="D42" s="69"/>
      <c r="E42" s="67"/>
      <c r="F42" s="69"/>
      <c r="G42" s="61"/>
      <c r="H42" s="72"/>
      <c r="I42" s="74"/>
      <c r="J42" s="81"/>
      <c r="K42" s="55"/>
      <c r="L42" s="55"/>
      <c r="M42" s="56"/>
      <c r="N42" s="55"/>
      <c r="P42" s="7">
        <v>60</v>
      </c>
      <c r="Q42" s="7" t="s">
        <v>19</v>
      </c>
      <c r="T42" s="2"/>
      <c r="U42" s="22"/>
      <c r="V42" s="30">
        <v>38</v>
      </c>
      <c r="W42" s="31"/>
      <c r="X42" s="31"/>
      <c r="Y42" s="32"/>
      <c r="Z42" s="25"/>
    </row>
    <row r="43" spans="1:26" ht="14.25" customHeight="1">
      <c r="A43" s="49" t="s">
        <v>0</v>
      </c>
      <c r="B43" s="77" t="s">
        <v>1</v>
      </c>
      <c r="C43" s="77"/>
      <c r="D43" s="77"/>
      <c r="E43" s="77"/>
      <c r="F43" s="77"/>
      <c r="G43" s="51" t="s">
        <v>2</v>
      </c>
      <c r="H43" s="50" t="s">
        <v>3</v>
      </c>
      <c r="I43" s="50" t="s">
        <v>5</v>
      </c>
      <c r="J43" s="52" t="s">
        <v>6</v>
      </c>
      <c r="P43" s="7">
        <v>65</v>
      </c>
      <c r="Q43" s="7" t="s">
        <v>20</v>
      </c>
      <c r="T43" s="2"/>
      <c r="U43" s="22"/>
      <c r="V43" s="30">
        <v>39</v>
      </c>
      <c r="W43" s="31"/>
      <c r="X43" s="31"/>
      <c r="Y43" s="32"/>
      <c r="Z43" s="25"/>
    </row>
    <row r="44" spans="1:26" ht="14.25" customHeight="1">
      <c r="A44" s="54">
        <f>IF(K44=0,"",VLOOKUP(K44,P$19:Q$25,2))</f>
      </c>
      <c r="B44" s="66">
        <f>IF($B$2=0,"",$B$2)</f>
        <v>1</v>
      </c>
      <c r="C44" s="78">
        <f>IF($C$2=0,"",$C$2)</f>
        <v>4</v>
      </c>
      <c r="D44" s="68">
        <f>IF($D$2=0,"",$D$2)</f>
        <v>1</v>
      </c>
      <c r="E44" s="66">
        <f>IF(M44=0,"",INT(M44/10))</f>
      </c>
      <c r="F44" s="68">
        <f>IF(M44=0,"",M44-E44*10)</f>
      </c>
      <c r="G44" s="53">
        <f>IF(M44="","",IF(N44=0,VLOOKUP(M44,V$4:X$108,3),VLOOKUP(M44,V$109:X$209,3)))</f>
      </c>
      <c r="H44" s="70" t="str">
        <f>IF($H$2=0,"",$H$2)</f>
        <v>山口</v>
      </c>
      <c r="I44" s="73">
        <f>IF(M44=0,"",IF(N44=0,VLOOKUP(M44,V$4:Y$108,4),VLOOKUP(M44,V$109:Y$209,4)))</f>
      </c>
      <c r="J44" s="64"/>
      <c r="K44" s="55"/>
      <c r="L44" s="55"/>
      <c r="M44" s="56"/>
      <c r="N44" s="55"/>
      <c r="P44" s="7">
        <v>70</v>
      </c>
      <c r="Q44" s="7" t="s">
        <v>21</v>
      </c>
      <c r="T44" s="2"/>
      <c r="U44" s="22"/>
      <c r="V44" s="30">
        <v>40</v>
      </c>
      <c r="W44" s="31"/>
      <c r="X44" s="31"/>
      <c r="Y44" s="32"/>
      <c r="Z44" s="25"/>
    </row>
    <row r="45" spans="1:26" ht="14.25" customHeight="1">
      <c r="A45" s="38"/>
      <c r="B45" s="66"/>
      <c r="C45" s="78"/>
      <c r="D45" s="68"/>
      <c r="E45" s="66"/>
      <c r="F45" s="68"/>
      <c r="G45" s="59">
        <f>IF(M44="","",IF(N44=0,VLOOKUP(M44,V$4:X$108,2),VLOOKUP(M44,V$109:X$209,2)))</f>
      </c>
      <c r="H45" s="71"/>
      <c r="I45" s="73"/>
      <c r="J45" s="65"/>
      <c r="K45" s="55"/>
      <c r="L45" s="55"/>
      <c r="M45" s="56"/>
      <c r="N45" s="55"/>
      <c r="P45" s="7">
        <v>75</v>
      </c>
      <c r="Q45" s="7" t="s">
        <v>22</v>
      </c>
      <c r="T45" s="2"/>
      <c r="U45" s="22"/>
      <c r="V45" s="30">
        <v>41</v>
      </c>
      <c r="W45" s="31"/>
      <c r="X45" s="31"/>
      <c r="Y45" s="32"/>
      <c r="Z45" s="25"/>
    </row>
    <row r="46" spans="1:26" ht="14.25" customHeight="1">
      <c r="A46" s="75">
        <f>IF(K44=0,"",VLOOKUP(L44,AA$4:AB$17,2))</f>
      </c>
      <c r="B46" s="66"/>
      <c r="C46" s="78"/>
      <c r="D46" s="68"/>
      <c r="E46" s="66"/>
      <c r="F46" s="68"/>
      <c r="G46" s="60"/>
      <c r="H46" s="71"/>
      <c r="I46" s="73"/>
      <c r="J46" s="80"/>
      <c r="K46" s="55"/>
      <c r="L46" s="55"/>
      <c r="M46" s="56"/>
      <c r="N46" s="55"/>
      <c r="P46" s="7">
        <v>80</v>
      </c>
      <c r="Q46" s="7" t="s">
        <v>23</v>
      </c>
      <c r="T46" s="2"/>
      <c r="U46" s="22"/>
      <c r="V46" s="30">
        <v>42</v>
      </c>
      <c r="W46" s="31"/>
      <c r="X46" s="31"/>
      <c r="Y46" s="32"/>
      <c r="Z46" s="25"/>
    </row>
    <row r="47" spans="1:26" ht="14.25" customHeight="1" thickBot="1">
      <c r="A47" s="76"/>
      <c r="B47" s="67"/>
      <c r="C47" s="79"/>
      <c r="D47" s="69"/>
      <c r="E47" s="67"/>
      <c r="F47" s="69"/>
      <c r="G47" s="61"/>
      <c r="H47" s="72"/>
      <c r="I47" s="74"/>
      <c r="J47" s="81"/>
      <c r="K47" s="55"/>
      <c r="L47" s="55"/>
      <c r="M47" s="56"/>
      <c r="N47" s="55"/>
      <c r="P47" s="7">
        <v>90</v>
      </c>
      <c r="Q47" s="7" t="s">
        <v>24</v>
      </c>
      <c r="T47" s="2"/>
      <c r="U47" s="22"/>
      <c r="V47" s="30">
        <v>43</v>
      </c>
      <c r="W47" s="31"/>
      <c r="X47" s="31"/>
      <c r="Y47" s="32"/>
      <c r="Z47" s="25"/>
    </row>
    <row r="48" spans="1:26" ht="14.25" customHeight="1">
      <c r="A48" s="49" t="s">
        <v>0</v>
      </c>
      <c r="B48" s="77" t="s">
        <v>1</v>
      </c>
      <c r="C48" s="77"/>
      <c r="D48" s="77"/>
      <c r="E48" s="77"/>
      <c r="F48" s="77"/>
      <c r="G48" s="51" t="s">
        <v>2</v>
      </c>
      <c r="H48" s="50" t="s">
        <v>3</v>
      </c>
      <c r="I48" s="50" t="s">
        <v>5</v>
      </c>
      <c r="J48" s="52" t="s">
        <v>6</v>
      </c>
      <c r="P48" t="s">
        <v>5</v>
      </c>
      <c r="T48" s="2"/>
      <c r="U48" s="22"/>
      <c r="V48" s="30">
        <v>44</v>
      </c>
      <c r="W48" s="31"/>
      <c r="X48" s="31"/>
      <c r="Y48" s="32"/>
      <c r="Z48" s="25"/>
    </row>
    <row r="49" spans="1:26" ht="14.25" customHeight="1">
      <c r="A49" s="54">
        <f>IF(K49=0,"",VLOOKUP(K49,P$19:Q$25,2))</f>
      </c>
      <c r="B49" s="66">
        <f>IF($B$2=0,"",$B$2)</f>
        <v>1</v>
      </c>
      <c r="C49" s="78">
        <f>IF($C$2=0,"",$C$2)</f>
        <v>4</v>
      </c>
      <c r="D49" s="68">
        <f>IF($D$2=0,"",$D$2)</f>
        <v>1</v>
      </c>
      <c r="E49" s="66">
        <f>IF(M49=0,"",INT(M49/10))</f>
      </c>
      <c r="F49" s="68">
        <f>IF(M49=0,"",M49-E49*10)</f>
      </c>
      <c r="G49" s="53">
        <f>IF(M49="","",IF(N49=0,VLOOKUP(M49,V$4:X$108,3),VLOOKUP(M49,V$109:X$209,3)))</f>
      </c>
      <c r="H49" s="70" t="str">
        <f>IF($H$2=0,"",$H$2)</f>
        <v>山口</v>
      </c>
      <c r="I49" s="73">
        <f>IF(M49=0,"",IF(N49=0,VLOOKUP(M49,V$4:Y$108,4),VLOOKUP(M49,V$109:Y$209,4)))</f>
      </c>
      <c r="J49" s="64"/>
      <c r="K49" s="55"/>
      <c r="L49" s="55"/>
      <c r="M49" s="56"/>
      <c r="N49" s="55"/>
      <c r="P49" s="7">
        <v>0</v>
      </c>
      <c r="Q49" s="7"/>
      <c r="T49" s="2"/>
      <c r="U49" s="22"/>
      <c r="V49" s="30">
        <v>45</v>
      </c>
      <c r="W49" s="31"/>
      <c r="X49" s="31"/>
      <c r="Y49" s="32"/>
      <c r="Z49" s="25"/>
    </row>
    <row r="50" spans="1:26" ht="14.25" customHeight="1">
      <c r="A50" s="38"/>
      <c r="B50" s="66"/>
      <c r="C50" s="78"/>
      <c r="D50" s="68"/>
      <c r="E50" s="66"/>
      <c r="F50" s="68"/>
      <c r="G50" s="59">
        <f>IF(M49="","",IF(N49=0,VLOOKUP(M49,V$4:X$108,2),VLOOKUP(M49,V$109:X$209,2)))</f>
      </c>
      <c r="H50" s="71"/>
      <c r="I50" s="73"/>
      <c r="J50" s="65"/>
      <c r="K50" s="55"/>
      <c r="L50" s="55"/>
      <c r="M50" s="56"/>
      <c r="N50" s="55"/>
      <c r="P50" s="7">
        <v>1</v>
      </c>
      <c r="Q50" s="7" t="s">
        <v>25</v>
      </c>
      <c r="T50" s="2"/>
      <c r="U50" s="22"/>
      <c r="V50" s="30">
        <v>46</v>
      </c>
      <c r="W50" s="31"/>
      <c r="X50" s="31"/>
      <c r="Y50" s="32"/>
      <c r="Z50" s="25"/>
    </row>
    <row r="51" spans="1:26" ht="14.25" customHeight="1">
      <c r="A51" s="75">
        <f>IF(K49=0,"",VLOOKUP(L49,AA$4:AB$17,2))</f>
      </c>
      <c r="B51" s="66"/>
      <c r="C51" s="78"/>
      <c r="D51" s="68"/>
      <c r="E51" s="66"/>
      <c r="F51" s="68"/>
      <c r="G51" s="60"/>
      <c r="H51" s="71"/>
      <c r="I51" s="73"/>
      <c r="J51" s="80"/>
      <c r="K51" s="55"/>
      <c r="L51" s="55"/>
      <c r="M51" s="56"/>
      <c r="N51" s="55"/>
      <c r="P51" s="7">
        <v>2</v>
      </c>
      <c r="Q51" s="7" t="s">
        <v>26</v>
      </c>
      <c r="T51" s="2"/>
      <c r="U51" s="22"/>
      <c r="V51" s="30">
        <v>47</v>
      </c>
      <c r="W51" s="31"/>
      <c r="X51" s="31"/>
      <c r="Y51" s="32"/>
      <c r="Z51" s="25"/>
    </row>
    <row r="52" spans="1:26" ht="14.25" customHeight="1" thickBot="1">
      <c r="A52" s="76"/>
      <c r="B52" s="67"/>
      <c r="C52" s="79"/>
      <c r="D52" s="69"/>
      <c r="E52" s="67"/>
      <c r="F52" s="69"/>
      <c r="G52" s="61"/>
      <c r="H52" s="72"/>
      <c r="I52" s="74"/>
      <c r="J52" s="81"/>
      <c r="K52" s="55"/>
      <c r="L52" s="55"/>
      <c r="M52" s="56"/>
      <c r="N52" s="55"/>
      <c r="P52" s="7">
        <v>3</v>
      </c>
      <c r="Q52" s="7" t="s">
        <v>27</v>
      </c>
      <c r="T52" s="2"/>
      <c r="U52" s="22"/>
      <c r="V52" s="30">
        <v>48</v>
      </c>
      <c r="W52" s="31"/>
      <c r="X52" s="31"/>
      <c r="Y52" s="32"/>
      <c r="Z52" s="25"/>
    </row>
    <row r="53" spans="1:26" ht="14.25" customHeight="1">
      <c r="A53" s="49" t="s">
        <v>0</v>
      </c>
      <c r="B53" s="77" t="s">
        <v>1</v>
      </c>
      <c r="C53" s="77"/>
      <c r="D53" s="77"/>
      <c r="E53" s="77"/>
      <c r="F53" s="77"/>
      <c r="G53" s="51" t="s">
        <v>2</v>
      </c>
      <c r="H53" s="50" t="s">
        <v>3</v>
      </c>
      <c r="I53" s="50" t="s">
        <v>5</v>
      </c>
      <c r="J53" s="52" t="s">
        <v>6</v>
      </c>
      <c r="P53" s="7">
        <v>4</v>
      </c>
      <c r="Q53" s="7" t="s">
        <v>28</v>
      </c>
      <c r="T53" s="2"/>
      <c r="U53" s="22"/>
      <c r="V53" s="30">
        <v>49</v>
      </c>
      <c r="W53" s="31"/>
      <c r="X53" s="31"/>
      <c r="Y53" s="32"/>
      <c r="Z53" s="25"/>
    </row>
    <row r="54" spans="1:26" ht="14.25" customHeight="1">
      <c r="A54" s="54">
        <f>IF(K54=0,"",VLOOKUP(K54,P$19:Q$25,2))</f>
      </c>
      <c r="B54" s="66">
        <f>IF($B$2=0,"",$B$2)</f>
        <v>1</v>
      </c>
      <c r="C54" s="78">
        <f>IF($C$2=0,"",$C$2)</f>
        <v>4</v>
      </c>
      <c r="D54" s="68">
        <f>IF($D$2=0,"",$D$2)</f>
        <v>1</v>
      </c>
      <c r="E54" s="66">
        <f>IF(M54=0,"",INT(M54/10))</f>
      </c>
      <c r="F54" s="68">
        <f>IF(M54=0,"",M54-E54*10)</f>
      </c>
      <c r="G54" s="53">
        <f>IF(M54="","",IF(N54=0,VLOOKUP(M54,V$4:X$108,3),VLOOKUP(M54,V$109:X$209,3)))</f>
      </c>
      <c r="H54" s="70" t="str">
        <f>IF($H$2=0,"",$H$2)</f>
        <v>山口</v>
      </c>
      <c r="I54" s="73">
        <f>IF(M54=0,"",IF(N54=0,VLOOKUP(M54,V$4:Y$108,4),VLOOKUP(M54,V$109:Y$209,4)))</f>
      </c>
      <c r="J54" s="64"/>
      <c r="K54" s="55"/>
      <c r="L54" s="55"/>
      <c r="M54" s="56"/>
      <c r="N54" s="55"/>
      <c r="P54" s="7">
        <v>5</v>
      </c>
      <c r="Q54" s="7" t="s">
        <v>29</v>
      </c>
      <c r="T54" s="2"/>
      <c r="U54" s="22"/>
      <c r="V54" s="30">
        <v>50</v>
      </c>
      <c r="W54" s="31"/>
      <c r="X54" s="31"/>
      <c r="Y54" s="32"/>
      <c r="Z54" s="25"/>
    </row>
    <row r="55" spans="1:26" ht="14.25" customHeight="1">
      <c r="A55" s="38"/>
      <c r="B55" s="66"/>
      <c r="C55" s="78"/>
      <c r="D55" s="68"/>
      <c r="E55" s="66"/>
      <c r="F55" s="68"/>
      <c r="G55" s="59">
        <f>IF(M54="","",IF(N54=0,VLOOKUP(M54,V$4:X$108,2),VLOOKUP(M54,V$109:X$209,2)))</f>
      </c>
      <c r="H55" s="71"/>
      <c r="I55" s="73"/>
      <c r="J55" s="65"/>
      <c r="K55" s="55"/>
      <c r="L55" s="55"/>
      <c r="M55" s="56"/>
      <c r="N55" s="55"/>
      <c r="P55" s="7">
        <v>6</v>
      </c>
      <c r="Q55" s="7" t="s">
        <v>30</v>
      </c>
      <c r="T55" s="2"/>
      <c r="U55" s="22"/>
      <c r="V55" s="30">
        <v>51</v>
      </c>
      <c r="W55" s="31"/>
      <c r="X55" s="31"/>
      <c r="Y55" s="32"/>
      <c r="Z55" s="25"/>
    </row>
    <row r="56" spans="1:26" ht="14.25" customHeight="1">
      <c r="A56" s="75">
        <f>IF(K54=0,"",VLOOKUP(L54,AA$4:AB$17,2))</f>
      </c>
      <c r="B56" s="66"/>
      <c r="C56" s="78"/>
      <c r="D56" s="68"/>
      <c r="E56" s="66"/>
      <c r="F56" s="68"/>
      <c r="G56" s="60"/>
      <c r="H56" s="71"/>
      <c r="I56" s="73"/>
      <c r="J56" s="80"/>
      <c r="K56" s="55"/>
      <c r="L56" s="55"/>
      <c r="M56" s="56"/>
      <c r="N56" s="55"/>
      <c r="T56" s="2"/>
      <c r="U56" s="22"/>
      <c r="V56" s="30">
        <v>52</v>
      </c>
      <c r="W56" s="31"/>
      <c r="X56" s="31"/>
      <c r="Y56" s="32"/>
      <c r="Z56" s="25"/>
    </row>
    <row r="57" spans="1:26" ht="14.25" customHeight="1" thickBot="1">
      <c r="A57" s="76"/>
      <c r="B57" s="67"/>
      <c r="C57" s="79"/>
      <c r="D57" s="69"/>
      <c r="E57" s="67"/>
      <c r="F57" s="69"/>
      <c r="G57" s="61"/>
      <c r="H57" s="72"/>
      <c r="I57" s="74"/>
      <c r="J57" s="81"/>
      <c r="K57" s="55"/>
      <c r="L57" s="55"/>
      <c r="M57" s="56"/>
      <c r="N57" s="55"/>
      <c r="T57" s="2"/>
      <c r="U57" s="22"/>
      <c r="V57" s="30">
        <v>53</v>
      </c>
      <c r="W57" s="31"/>
      <c r="X57" s="31"/>
      <c r="Y57" s="32"/>
      <c r="Z57" s="25"/>
    </row>
    <row r="58" spans="1:26" ht="14.25" customHeight="1">
      <c r="A58" s="49" t="s">
        <v>0</v>
      </c>
      <c r="B58" s="77" t="s">
        <v>1</v>
      </c>
      <c r="C58" s="77"/>
      <c r="D58" s="77"/>
      <c r="E58" s="77"/>
      <c r="F58" s="77"/>
      <c r="G58" s="51" t="s">
        <v>2</v>
      </c>
      <c r="H58" s="50" t="s">
        <v>3</v>
      </c>
      <c r="I58" s="50" t="s">
        <v>5</v>
      </c>
      <c r="J58" s="52" t="s">
        <v>6</v>
      </c>
      <c r="T58" s="2"/>
      <c r="U58" s="22"/>
      <c r="V58" s="30">
        <v>54</v>
      </c>
      <c r="W58" s="31"/>
      <c r="X58" s="31"/>
      <c r="Y58" s="32"/>
      <c r="Z58" s="25"/>
    </row>
    <row r="59" spans="1:26" ht="14.25" customHeight="1">
      <c r="A59" s="54">
        <f>IF(K59=0,"",VLOOKUP(K59,P$19:Q$25,2))</f>
      </c>
      <c r="B59" s="66">
        <f>IF($B$2=0,"",$B$2)</f>
        <v>1</v>
      </c>
      <c r="C59" s="78">
        <f>IF($C$2=0,"",$C$2)</f>
        <v>4</v>
      </c>
      <c r="D59" s="68">
        <f>IF($D$2=0,"",$D$2)</f>
        <v>1</v>
      </c>
      <c r="E59" s="66">
        <f>IF(M59=0,"",INT(M59/10))</f>
      </c>
      <c r="F59" s="68">
        <f>IF(M59=0,"",M59-E59*10)</f>
      </c>
      <c r="G59" s="53">
        <f>IF(M59="","",IF(N59=0,VLOOKUP(M59,V$4:X$108,3),VLOOKUP(M59,V$109:X$209,3)))</f>
      </c>
      <c r="H59" s="70" t="str">
        <f>IF($H$2=0,"",$H$2)</f>
        <v>山口</v>
      </c>
      <c r="I59" s="73">
        <f>IF(M59=0,"",IF(N59=0,VLOOKUP(M59,V$4:Y$108,4),VLOOKUP(M59,V$109:Y$209,4)))</f>
      </c>
      <c r="J59" s="57"/>
      <c r="K59" s="55"/>
      <c r="L59" s="55"/>
      <c r="M59" s="56"/>
      <c r="N59" s="55"/>
      <c r="T59" s="2"/>
      <c r="U59" s="22"/>
      <c r="V59" s="30">
        <v>55</v>
      </c>
      <c r="W59" s="31"/>
      <c r="X59" s="31"/>
      <c r="Y59" s="32"/>
      <c r="Z59" s="25"/>
    </row>
    <row r="60" spans="1:26" ht="14.25" customHeight="1">
      <c r="A60" s="38"/>
      <c r="B60" s="66"/>
      <c r="C60" s="78"/>
      <c r="D60" s="68"/>
      <c r="E60" s="66"/>
      <c r="F60" s="68"/>
      <c r="G60" s="59">
        <f>IF(M59="","",IF(N59=0,VLOOKUP(M59,V$4:X$108,2),VLOOKUP(M59,V$109:X$209,2)))</f>
      </c>
      <c r="H60" s="71"/>
      <c r="I60" s="73"/>
      <c r="J60" s="58"/>
      <c r="K60" s="55"/>
      <c r="L60" s="55"/>
      <c r="M60" s="56"/>
      <c r="N60" s="55"/>
      <c r="T60" s="2"/>
      <c r="U60" s="22"/>
      <c r="V60" s="30">
        <v>56</v>
      </c>
      <c r="W60" s="31"/>
      <c r="X60" s="31"/>
      <c r="Y60" s="32"/>
      <c r="Z60" s="25"/>
    </row>
    <row r="61" spans="1:26" ht="14.25" customHeight="1">
      <c r="A61" s="75">
        <f>IF(K59=0,"",VLOOKUP(L59,AA$4:AB$17,2))</f>
      </c>
      <c r="B61" s="66"/>
      <c r="C61" s="78"/>
      <c r="D61" s="68"/>
      <c r="E61" s="66"/>
      <c r="F61" s="68"/>
      <c r="G61" s="60"/>
      <c r="H61" s="71"/>
      <c r="I61" s="73"/>
      <c r="J61" s="62"/>
      <c r="K61" s="55"/>
      <c r="L61" s="55"/>
      <c r="M61" s="56"/>
      <c r="N61" s="55"/>
      <c r="T61" s="2"/>
      <c r="U61" s="22"/>
      <c r="V61" s="30">
        <v>57</v>
      </c>
      <c r="W61" s="31"/>
      <c r="X61" s="31"/>
      <c r="Y61" s="32"/>
      <c r="Z61" s="25"/>
    </row>
    <row r="62" spans="1:26" ht="14.25" customHeight="1" thickBot="1">
      <c r="A62" s="76"/>
      <c r="B62" s="67"/>
      <c r="C62" s="79"/>
      <c r="D62" s="69"/>
      <c r="E62" s="67"/>
      <c r="F62" s="69"/>
      <c r="G62" s="61"/>
      <c r="H62" s="72"/>
      <c r="I62" s="74"/>
      <c r="J62" s="63"/>
      <c r="K62" s="55"/>
      <c r="L62" s="55"/>
      <c r="M62" s="56"/>
      <c r="N62" s="55"/>
      <c r="T62" s="2"/>
      <c r="U62" s="22"/>
      <c r="V62" s="30">
        <v>58</v>
      </c>
      <c r="W62" s="31"/>
      <c r="X62" s="31"/>
      <c r="Y62" s="32"/>
      <c r="Z62" s="25"/>
    </row>
    <row r="63" spans="20:26" ht="13.5">
      <c r="T63" s="2"/>
      <c r="U63" s="22"/>
      <c r="V63" s="30">
        <v>59</v>
      </c>
      <c r="W63" s="31"/>
      <c r="X63" s="31"/>
      <c r="Y63" s="32"/>
      <c r="Z63" s="25"/>
    </row>
    <row r="64" spans="20:26" ht="13.5">
      <c r="T64" s="2"/>
      <c r="U64" s="22"/>
      <c r="V64" s="30">
        <v>60</v>
      </c>
      <c r="W64" s="31"/>
      <c r="X64" s="31"/>
      <c r="Y64" s="32"/>
      <c r="Z64" s="25"/>
    </row>
    <row r="65" spans="20:26" ht="13.5">
      <c r="T65" s="2"/>
      <c r="U65" s="22"/>
      <c r="V65" s="30">
        <v>61</v>
      </c>
      <c r="W65" s="31"/>
      <c r="X65" s="31"/>
      <c r="Y65" s="32"/>
      <c r="Z65" s="25"/>
    </row>
    <row r="66" spans="20:26" ht="13.5">
      <c r="T66" s="2"/>
      <c r="U66" s="22"/>
      <c r="V66" s="30">
        <v>62</v>
      </c>
      <c r="W66" s="31"/>
      <c r="X66" s="31"/>
      <c r="Y66" s="32"/>
      <c r="Z66" s="25"/>
    </row>
    <row r="67" spans="20:26" ht="13.5">
      <c r="T67" s="2"/>
      <c r="U67" s="22"/>
      <c r="V67" s="30">
        <v>63</v>
      </c>
      <c r="W67" s="31"/>
      <c r="X67" s="31"/>
      <c r="Y67" s="32"/>
      <c r="Z67" s="25"/>
    </row>
    <row r="68" spans="20:26" ht="13.5">
      <c r="T68" s="2"/>
      <c r="U68" s="22"/>
      <c r="V68" s="30">
        <v>64</v>
      </c>
      <c r="W68" s="31"/>
      <c r="X68" s="31"/>
      <c r="Y68" s="32"/>
      <c r="Z68" s="25"/>
    </row>
    <row r="69" spans="20:26" ht="13.5">
      <c r="T69" s="2"/>
      <c r="U69" s="22"/>
      <c r="V69" s="30">
        <v>65</v>
      </c>
      <c r="W69" s="31"/>
      <c r="X69" s="31"/>
      <c r="Y69" s="32"/>
      <c r="Z69" s="25"/>
    </row>
    <row r="70" spans="20:26" ht="13.5">
      <c r="T70" s="2"/>
      <c r="U70" s="22"/>
      <c r="V70" s="30">
        <v>66</v>
      </c>
      <c r="W70" s="31"/>
      <c r="X70" s="31"/>
      <c r="Y70" s="32"/>
      <c r="Z70" s="25"/>
    </row>
    <row r="71" spans="20:26" ht="13.5">
      <c r="T71" s="2"/>
      <c r="U71" s="22"/>
      <c r="V71" s="30">
        <v>67</v>
      </c>
      <c r="W71" s="31"/>
      <c r="X71" s="31"/>
      <c r="Y71" s="32"/>
      <c r="Z71" s="25"/>
    </row>
    <row r="72" spans="20:26" ht="13.5">
      <c r="T72" s="2"/>
      <c r="U72" s="22"/>
      <c r="V72" s="30">
        <v>68</v>
      </c>
      <c r="W72" s="31"/>
      <c r="X72" s="31"/>
      <c r="Y72" s="32"/>
      <c r="Z72" s="25"/>
    </row>
    <row r="73" spans="20:26" ht="13.5">
      <c r="T73" s="2"/>
      <c r="U73" s="22"/>
      <c r="V73" s="30">
        <v>69</v>
      </c>
      <c r="W73" s="31"/>
      <c r="X73" s="31"/>
      <c r="Y73" s="32"/>
      <c r="Z73" s="25"/>
    </row>
    <row r="74" spans="20:26" ht="13.5">
      <c r="T74" s="2"/>
      <c r="U74" s="22"/>
      <c r="V74" s="30">
        <v>70</v>
      </c>
      <c r="W74" s="31"/>
      <c r="X74" s="31"/>
      <c r="Y74" s="32"/>
      <c r="Z74" s="25"/>
    </row>
    <row r="75" spans="20:26" ht="13.5">
      <c r="T75" s="2"/>
      <c r="U75" s="22"/>
      <c r="V75" s="30">
        <v>71</v>
      </c>
      <c r="W75" s="31"/>
      <c r="X75" s="31"/>
      <c r="Y75" s="32"/>
      <c r="Z75" s="25"/>
    </row>
    <row r="76" spans="20:26" ht="13.5">
      <c r="T76" s="2"/>
      <c r="U76" s="22"/>
      <c r="V76" s="30">
        <v>72</v>
      </c>
      <c r="W76" s="31"/>
      <c r="X76" s="31"/>
      <c r="Y76" s="32"/>
      <c r="Z76" s="25"/>
    </row>
    <row r="77" spans="20:26" ht="13.5">
      <c r="T77" s="2"/>
      <c r="U77" s="22"/>
      <c r="V77" s="30">
        <v>73</v>
      </c>
      <c r="W77" s="31"/>
      <c r="X77" s="31"/>
      <c r="Y77" s="32"/>
      <c r="Z77" s="25"/>
    </row>
    <row r="78" spans="20:26" ht="13.5">
      <c r="T78" s="2"/>
      <c r="U78" s="22"/>
      <c r="V78" s="30">
        <v>74</v>
      </c>
      <c r="W78" s="31"/>
      <c r="X78" s="31"/>
      <c r="Y78" s="32"/>
      <c r="Z78" s="25"/>
    </row>
    <row r="79" spans="20:26" ht="13.5">
      <c r="T79" s="2"/>
      <c r="U79" s="22"/>
      <c r="V79" s="30">
        <v>75</v>
      </c>
      <c r="W79" s="31"/>
      <c r="X79" s="31"/>
      <c r="Y79" s="32"/>
      <c r="Z79" s="25"/>
    </row>
    <row r="80" spans="20:26" ht="13.5">
      <c r="T80" s="2"/>
      <c r="U80" s="22"/>
      <c r="V80" s="30">
        <v>76</v>
      </c>
      <c r="W80" s="31"/>
      <c r="X80" s="31"/>
      <c r="Y80" s="32"/>
      <c r="Z80" s="25"/>
    </row>
    <row r="81" spans="20:26" ht="13.5">
      <c r="T81" s="2"/>
      <c r="U81" s="22"/>
      <c r="V81" s="30">
        <v>77</v>
      </c>
      <c r="W81" s="31"/>
      <c r="X81" s="31"/>
      <c r="Y81" s="32"/>
      <c r="Z81" s="25"/>
    </row>
    <row r="82" spans="20:26" ht="13.5">
      <c r="T82" s="2"/>
      <c r="U82" s="22"/>
      <c r="V82" s="30">
        <v>78</v>
      </c>
      <c r="W82" s="31"/>
      <c r="X82" s="31"/>
      <c r="Y82" s="32"/>
      <c r="Z82" s="25"/>
    </row>
    <row r="83" spans="20:26" ht="13.5">
      <c r="T83" s="2"/>
      <c r="U83" s="22"/>
      <c r="V83" s="30">
        <v>79</v>
      </c>
      <c r="W83" s="31"/>
      <c r="X83" s="31"/>
      <c r="Y83" s="32"/>
      <c r="Z83" s="25"/>
    </row>
    <row r="84" spans="20:26" ht="13.5">
      <c r="T84" s="5"/>
      <c r="U84" s="23"/>
      <c r="V84" s="30">
        <v>80</v>
      </c>
      <c r="W84" s="33"/>
      <c r="X84" s="33"/>
      <c r="Y84" s="34"/>
      <c r="Z84" s="26"/>
    </row>
    <row r="85" spans="20:26" ht="13.5">
      <c r="T85" s="5"/>
      <c r="U85" s="23"/>
      <c r="V85" s="30">
        <v>81</v>
      </c>
      <c r="W85" s="33"/>
      <c r="X85" s="33"/>
      <c r="Y85" s="34"/>
      <c r="Z85" s="26"/>
    </row>
    <row r="86" spans="20:26" ht="13.5">
      <c r="T86" s="5"/>
      <c r="U86" s="23"/>
      <c r="V86" s="30">
        <v>82</v>
      </c>
      <c r="W86" s="33"/>
      <c r="X86" s="33"/>
      <c r="Y86" s="34"/>
      <c r="Z86" s="26"/>
    </row>
    <row r="87" spans="20:26" ht="13.5">
      <c r="T87" s="5"/>
      <c r="U87" s="23"/>
      <c r="V87" s="30">
        <v>83</v>
      </c>
      <c r="W87" s="33"/>
      <c r="X87" s="33"/>
      <c r="Y87" s="34"/>
      <c r="Z87" s="26"/>
    </row>
    <row r="88" spans="20:26" ht="13.5">
      <c r="T88" s="2"/>
      <c r="U88" s="22"/>
      <c r="V88" s="30">
        <v>84</v>
      </c>
      <c r="W88" s="31"/>
      <c r="X88" s="31"/>
      <c r="Y88" s="32"/>
      <c r="Z88" s="25"/>
    </row>
    <row r="89" spans="20:26" ht="13.5">
      <c r="T89" s="2"/>
      <c r="U89" s="22"/>
      <c r="V89" s="30">
        <v>85</v>
      </c>
      <c r="W89" s="31"/>
      <c r="X89" s="31"/>
      <c r="Y89" s="32"/>
      <c r="Z89" s="25"/>
    </row>
    <row r="90" spans="20:26" ht="13.5">
      <c r="T90" s="2"/>
      <c r="U90" s="22"/>
      <c r="V90" s="30">
        <v>86</v>
      </c>
      <c r="W90" s="31"/>
      <c r="X90" s="31"/>
      <c r="Y90" s="32"/>
      <c r="Z90" s="25"/>
    </row>
    <row r="91" spans="20:26" ht="13.5">
      <c r="T91" s="2"/>
      <c r="U91" s="22"/>
      <c r="V91" s="30">
        <v>87</v>
      </c>
      <c r="W91" s="31"/>
      <c r="X91" s="31"/>
      <c r="Y91" s="32"/>
      <c r="Z91" s="25"/>
    </row>
    <row r="92" spans="20:26" ht="13.5">
      <c r="T92" s="2"/>
      <c r="U92" s="22"/>
      <c r="V92" s="30">
        <v>88</v>
      </c>
      <c r="W92" s="31"/>
      <c r="X92" s="31"/>
      <c r="Y92" s="32"/>
      <c r="Z92" s="25"/>
    </row>
    <row r="93" spans="20:26" ht="13.5">
      <c r="T93" s="2"/>
      <c r="U93" s="22"/>
      <c r="V93" s="30">
        <v>89</v>
      </c>
      <c r="W93" s="31"/>
      <c r="X93" s="31"/>
      <c r="Y93" s="32"/>
      <c r="Z93" s="25"/>
    </row>
    <row r="94" spans="20:26" ht="13.5">
      <c r="T94" s="2"/>
      <c r="U94" s="22"/>
      <c r="V94" s="30">
        <v>90</v>
      </c>
      <c r="W94" s="31"/>
      <c r="X94" s="31"/>
      <c r="Y94" s="32"/>
      <c r="Z94" s="25"/>
    </row>
    <row r="95" spans="20:26" ht="13.5">
      <c r="T95" s="2"/>
      <c r="U95" s="22"/>
      <c r="V95" s="30">
        <v>91</v>
      </c>
      <c r="W95" s="31"/>
      <c r="X95" s="31"/>
      <c r="Y95" s="32"/>
      <c r="Z95" s="25"/>
    </row>
    <row r="96" spans="20:26" ht="13.5">
      <c r="T96" s="2"/>
      <c r="U96" s="22"/>
      <c r="V96" s="30">
        <v>92</v>
      </c>
      <c r="W96" s="31"/>
      <c r="X96" s="31"/>
      <c r="Y96" s="32"/>
      <c r="Z96" s="25"/>
    </row>
    <row r="97" spans="20:26" ht="13.5">
      <c r="T97" s="2"/>
      <c r="U97" s="22"/>
      <c r="V97" s="30">
        <v>93</v>
      </c>
      <c r="W97" s="31"/>
      <c r="X97" s="31"/>
      <c r="Y97" s="32"/>
      <c r="Z97" s="25"/>
    </row>
    <row r="98" spans="20:26" ht="13.5">
      <c r="T98" s="2"/>
      <c r="U98" s="22"/>
      <c r="V98" s="30">
        <v>94</v>
      </c>
      <c r="W98" s="31"/>
      <c r="X98" s="31"/>
      <c r="Y98" s="32"/>
      <c r="Z98" s="25"/>
    </row>
    <row r="99" spans="20:26" ht="13.5">
      <c r="T99" s="2"/>
      <c r="U99" s="22"/>
      <c r="V99" s="30">
        <v>95</v>
      </c>
      <c r="W99" s="31"/>
      <c r="X99" s="31"/>
      <c r="Y99" s="32"/>
      <c r="Z99" s="25"/>
    </row>
    <row r="100" spans="20:26" ht="13.5">
      <c r="T100" s="2"/>
      <c r="U100" s="22"/>
      <c r="V100" s="30">
        <v>96</v>
      </c>
      <c r="W100" s="31"/>
      <c r="X100" s="31"/>
      <c r="Y100" s="32"/>
      <c r="Z100" s="25"/>
    </row>
    <row r="101" spans="20:26" ht="13.5">
      <c r="T101" s="2"/>
      <c r="U101" s="22"/>
      <c r="V101" s="30">
        <v>97</v>
      </c>
      <c r="W101" s="31"/>
      <c r="X101" s="31"/>
      <c r="Y101" s="32"/>
      <c r="Z101" s="25"/>
    </row>
    <row r="102" spans="20:26" ht="13.5">
      <c r="T102" s="2"/>
      <c r="U102" s="22"/>
      <c r="V102" s="30">
        <v>98</v>
      </c>
      <c r="W102" s="31"/>
      <c r="X102" s="31"/>
      <c r="Y102" s="32"/>
      <c r="Z102" s="25"/>
    </row>
    <row r="103" spans="20:26" ht="13.5">
      <c r="T103" s="2"/>
      <c r="U103" s="22"/>
      <c r="V103" s="30">
        <v>99</v>
      </c>
      <c r="W103" s="31"/>
      <c r="X103" s="31"/>
      <c r="Y103" s="32"/>
      <c r="Z103" s="25"/>
    </row>
    <row r="104" spans="20:26" ht="13.5">
      <c r="T104" s="2"/>
      <c r="U104" s="3"/>
      <c r="V104" s="27"/>
      <c r="W104" s="18"/>
      <c r="X104" s="18"/>
      <c r="Y104" s="28"/>
      <c r="Z104" s="3"/>
    </row>
    <row r="105" spans="20:26" ht="13.5">
      <c r="T105" s="2"/>
      <c r="U105" s="3"/>
      <c r="V105" s="20"/>
      <c r="W105" s="2"/>
      <c r="X105" s="2"/>
      <c r="Y105" s="4"/>
      <c r="Z105" s="3"/>
    </row>
    <row r="106" spans="20:26" ht="13.5">
      <c r="T106" s="2"/>
      <c r="U106" s="3"/>
      <c r="V106" s="20"/>
      <c r="W106" s="2"/>
      <c r="X106" s="2"/>
      <c r="Y106" s="4"/>
      <c r="Z106" s="3"/>
    </row>
    <row r="107" spans="20:26" ht="13.5">
      <c r="T107" s="2"/>
      <c r="U107" s="3"/>
      <c r="V107" s="2"/>
      <c r="W107" s="2"/>
      <c r="X107" s="2"/>
      <c r="Y107" s="4"/>
      <c r="Z107" s="3"/>
    </row>
    <row r="108" spans="20:26" ht="13.5">
      <c r="T108" s="35"/>
      <c r="U108" s="36"/>
      <c r="V108" s="2"/>
      <c r="W108" s="2"/>
      <c r="X108" s="2"/>
      <c r="Y108" s="4"/>
      <c r="Z108" s="36"/>
    </row>
    <row r="109" spans="20:26" ht="13.5">
      <c r="T109" s="19"/>
      <c r="U109" s="19"/>
      <c r="V109" s="29" t="s">
        <v>52</v>
      </c>
      <c r="W109" s="29" t="s">
        <v>8</v>
      </c>
      <c r="X109" s="29" t="s">
        <v>9</v>
      </c>
      <c r="Y109" s="37" t="s">
        <v>4</v>
      </c>
      <c r="Z109" s="19"/>
    </row>
    <row r="110" spans="20:26" ht="13.5">
      <c r="T110" s="18"/>
      <c r="U110" s="21"/>
      <c r="V110" s="40">
        <v>0</v>
      </c>
      <c r="W110" s="41"/>
      <c r="X110" s="41"/>
      <c r="Y110" s="42"/>
      <c r="Z110" s="39"/>
    </row>
    <row r="111" spans="20:26" ht="13.5">
      <c r="T111" s="2"/>
      <c r="U111" s="22"/>
      <c r="V111" s="40">
        <v>1</v>
      </c>
      <c r="W111" s="41"/>
      <c r="X111" s="41"/>
      <c r="Y111" s="42"/>
      <c r="Z111" s="39"/>
    </row>
    <row r="112" spans="20:26" ht="13.5">
      <c r="T112" s="2"/>
      <c r="U112" s="22"/>
      <c r="V112" s="40">
        <v>2</v>
      </c>
      <c r="W112" s="41"/>
      <c r="X112" s="41"/>
      <c r="Y112" s="42"/>
      <c r="Z112" s="39"/>
    </row>
    <row r="113" spans="20:26" ht="13.5">
      <c r="T113" s="2"/>
      <c r="U113" s="22"/>
      <c r="V113" s="40">
        <v>3</v>
      </c>
      <c r="W113" s="41"/>
      <c r="X113" s="41"/>
      <c r="Y113" s="42"/>
      <c r="Z113" s="39"/>
    </row>
    <row r="114" spans="20:26" ht="13.5">
      <c r="T114" s="2"/>
      <c r="U114" s="22"/>
      <c r="V114" s="40">
        <v>4</v>
      </c>
      <c r="W114" s="41"/>
      <c r="X114" s="41"/>
      <c r="Y114" s="42"/>
      <c r="Z114" s="39"/>
    </row>
    <row r="115" spans="20:26" ht="13.5">
      <c r="T115" s="2"/>
      <c r="U115" s="22"/>
      <c r="V115" s="40">
        <v>5</v>
      </c>
      <c r="W115" s="41"/>
      <c r="X115" s="41"/>
      <c r="Y115" s="42"/>
      <c r="Z115" s="39"/>
    </row>
    <row r="116" spans="20:26" ht="13.5">
      <c r="T116" s="2"/>
      <c r="U116" s="22"/>
      <c r="V116" s="40">
        <v>6</v>
      </c>
      <c r="W116" s="41"/>
      <c r="X116" s="41"/>
      <c r="Y116" s="42"/>
      <c r="Z116" s="39"/>
    </row>
    <row r="117" spans="20:26" ht="13.5">
      <c r="T117" s="2"/>
      <c r="U117" s="22"/>
      <c r="V117" s="40">
        <v>7</v>
      </c>
      <c r="W117" s="41"/>
      <c r="X117" s="41"/>
      <c r="Y117" s="42"/>
      <c r="Z117" s="39"/>
    </row>
    <row r="118" spans="20:26" ht="13.5">
      <c r="T118" s="2"/>
      <c r="U118" s="22"/>
      <c r="V118" s="40">
        <v>8</v>
      </c>
      <c r="W118" s="41"/>
      <c r="X118" s="41"/>
      <c r="Y118" s="42"/>
      <c r="Z118" s="39"/>
    </row>
    <row r="119" spans="20:26" ht="13.5">
      <c r="T119" s="2"/>
      <c r="U119" s="22"/>
      <c r="V119" s="40">
        <v>9</v>
      </c>
      <c r="W119" s="41"/>
      <c r="X119" s="41"/>
      <c r="Y119" s="42"/>
      <c r="Z119" s="39"/>
    </row>
    <row r="120" spans="20:26" ht="13.5">
      <c r="T120" s="2"/>
      <c r="U120" s="22"/>
      <c r="V120" s="40">
        <v>10</v>
      </c>
      <c r="W120" s="41"/>
      <c r="X120" s="41"/>
      <c r="Y120" s="42"/>
      <c r="Z120" s="39"/>
    </row>
    <row r="121" spans="20:26" ht="13.5">
      <c r="T121" s="2"/>
      <c r="U121" s="22"/>
      <c r="V121" s="40">
        <v>11</v>
      </c>
      <c r="W121" s="41"/>
      <c r="X121" s="41"/>
      <c r="Y121" s="42"/>
      <c r="Z121" s="39"/>
    </row>
    <row r="122" spans="20:26" ht="13.5">
      <c r="T122" s="2"/>
      <c r="U122" s="22"/>
      <c r="V122" s="40">
        <v>12</v>
      </c>
      <c r="W122" s="41"/>
      <c r="X122" s="41"/>
      <c r="Y122" s="42"/>
      <c r="Z122" s="39"/>
    </row>
    <row r="123" spans="20:26" ht="13.5">
      <c r="T123" s="2"/>
      <c r="U123" s="22"/>
      <c r="V123" s="40">
        <v>13</v>
      </c>
      <c r="W123" s="41"/>
      <c r="X123" s="41"/>
      <c r="Y123" s="42"/>
      <c r="Z123" s="39"/>
    </row>
    <row r="124" spans="20:26" ht="13.5">
      <c r="T124" s="2"/>
      <c r="U124" s="22"/>
      <c r="V124" s="40">
        <v>14</v>
      </c>
      <c r="W124" s="41"/>
      <c r="X124" s="41"/>
      <c r="Y124" s="42"/>
      <c r="Z124" s="39"/>
    </row>
    <row r="125" spans="20:26" ht="13.5">
      <c r="T125" s="2"/>
      <c r="U125" s="22"/>
      <c r="V125" s="40">
        <v>15</v>
      </c>
      <c r="W125" s="41"/>
      <c r="X125" s="41"/>
      <c r="Y125" s="42"/>
      <c r="Z125" s="39"/>
    </row>
    <row r="126" spans="20:26" ht="13.5">
      <c r="T126" s="2"/>
      <c r="U126" s="22"/>
      <c r="V126" s="40">
        <v>16</v>
      </c>
      <c r="W126" s="41"/>
      <c r="X126" s="41"/>
      <c r="Y126" s="42"/>
      <c r="Z126" s="39"/>
    </row>
    <row r="127" spans="20:26" ht="13.5">
      <c r="T127" s="2"/>
      <c r="U127" s="22"/>
      <c r="V127" s="40">
        <v>17</v>
      </c>
      <c r="W127" s="41"/>
      <c r="X127" s="41"/>
      <c r="Y127" s="42"/>
      <c r="Z127" s="39"/>
    </row>
    <row r="128" spans="20:26" ht="13.5">
      <c r="T128" s="2"/>
      <c r="U128" s="22"/>
      <c r="V128" s="40">
        <v>18</v>
      </c>
      <c r="W128" s="41"/>
      <c r="X128" s="41"/>
      <c r="Y128" s="42"/>
      <c r="Z128" s="39"/>
    </row>
    <row r="129" spans="20:26" ht="13.5">
      <c r="T129" s="2"/>
      <c r="U129" s="22"/>
      <c r="V129" s="40">
        <v>19</v>
      </c>
      <c r="W129" s="41"/>
      <c r="X129" s="41"/>
      <c r="Y129" s="42"/>
      <c r="Z129" s="39"/>
    </row>
    <row r="130" spans="20:26" ht="13.5">
      <c r="T130" s="2"/>
      <c r="U130" s="22"/>
      <c r="V130" s="40">
        <v>20</v>
      </c>
      <c r="W130" s="41"/>
      <c r="X130" s="41"/>
      <c r="Y130" s="42"/>
      <c r="Z130" s="39"/>
    </row>
    <row r="131" spans="20:26" ht="13.5">
      <c r="T131" s="2"/>
      <c r="U131" s="22"/>
      <c r="V131" s="40">
        <v>21</v>
      </c>
      <c r="W131" s="41"/>
      <c r="X131" s="41"/>
      <c r="Y131" s="42"/>
      <c r="Z131" s="39"/>
    </row>
    <row r="132" spans="20:26" ht="13.5">
      <c r="T132" s="2"/>
      <c r="U132" s="22"/>
      <c r="V132" s="40">
        <v>22</v>
      </c>
      <c r="W132" s="41"/>
      <c r="X132" s="41"/>
      <c r="Y132" s="42"/>
      <c r="Z132" s="39"/>
    </row>
    <row r="133" spans="20:26" ht="13.5">
      <c r="T133" s="2"/>
      <c r="U133" s="22"/>
      <c r="V133" s="40">
        <v>23</v>
      </c>
      <c r="W133" s="41"/>
      <c r="X133" s="41"/>
      <c r="Y133" s="42"/>
      <c r="Z133" s="39"/>
    </row>
    <row r="134" spans="20:26" ht="13.5">
      <c r="T134" s="2"/>
      <c r="U134" s="22"/>
      <c r="V134" s="40">
        <v>24</v>
      </c>
      <c r="W134" s="41"/>
      <c r="X134" s="41"/>
      <c r="Y134" s="42"/>
      <c r="Z134" s="39"/>
    </row>
    <row r="135" spans="20:26" ht="13.5">
      <c r="T135" s="2"/>
      <c r="U135" s="22"/>
      <c r="V135" s="40">
        <v>25</v>
      </c>
      <c r="W135" s="41"/>
      <c r="X135" s="41"/>
      <c r="Y135" s="42"/>
      <c r="Z135" s="39"/>
    </row>
    <row r="136" spans="20:26" ht="13.5">
      <c r="T136" s="2"/>
      <c r="U136" s="22"/>
      <c r="V136" s="40">
        <v>26</v>
      </c>
      <c r="W136" s="41"/>
      <c r="X136" s="41"/>
      <c r="Y136" s="42"/>
      <c r="Z136" s="39"/>
    </row>
    <row r="137" spans="20:26" ht="13.5">
      <c r="T137" s="2"/>
      <c r="U137" s="22"/>
      <c r="V137" s="40">
        <v>27</v>
      </c>
      <c r="W137" s="41"/>
      <c r="X137" s="41"/>
      <c r="Y137" s="42"/>
      <c r="Z137" s="39"/>
    </row>
    <row r="138" spans="20:26" ht="13.5">
      <c r="T138" s="2"/>
      <c r="U138" s="22"/>
      <c r="V138" s="40">
        <v>28</v>
      </c>
      <c r="W138" s="41"/>
      <c r="X138" s="41"/>
      <c r="Y138" s="42"/>
      <c r="Z138" s="39"/>
    </row>
    <row r="139" spans="20:26" ht="13.5">
      <c r="T139" s="2"/>
      <c r="U139" s="22"/>
      <c r="V139" s="40">
        <v>29</v>
      </c>
      <c r="W139" s="41"/>
      <c r="X139" s="41"/>
      <c r="Y139" s="42"/>
      <c r="Z139" s="39"/>
    </row>
    <row r="140" spans="20:26" ht="13.5">
      <c r="T140" s="2"/>
      <c r="U140" s="22"/>
      <c r="V140" s="40">
        <v>30</v>
      </c>
      <c r="W140" s="41"/>
      <c r="X140" s="41"/>
      <c r="Y140" s="42"/>
      <c r="Z140" s="39"/>
    </row>
    <row r="141" spans="20:26" ht="13.5">
      <c r="T141" s="2"/>
      <c r="U141" s="22"/>
      <c r="V141" s="40">
        <v>31</v>
      </c>
      <c r="W141" s="41"/>
      <c r="X141" s="41"/>
      <c r="Y141" s="42"/>
      <c r="Z141" s="39"/>
    </row>
    <row r="142" spans="20:26" ht="13.5">
      <c r="T142" s="2"/>
      <c r="U142" s="22"/>
      <c r="V142" s="40">
        <v>32</v>
      </c>
      <c r="W142" s="41"/>
      <c r="X142" s="41"/>
      <c r="Y142" s="42"/>
      <c r="Z142" s="39"/>
    </row>
    <row r="143" spans="20:26" ht="13.5">
      <c r="T143" s="2"/>
      <c r="U143" s="22"/>
      <c r="V143" s="40">
        <v>33</v>
      </c>
      <c r="W143" s="41"/>
      <c r="X143" s="41"/>
      <c r="Y143" s="42"/>
      <c r="Z143" s="39"/>
    </row>
    <row r="144" spans="20:26" ht="13.5">
      <c r="T144" s="2"/>
      <c r="U144" s="22"/>
      <c r="V144" s="40">
        <v>34</v>
      </c>
      <c r="W144" s="41"/>
      <c r="X144" s="41"/>
      <c r="Y144" s="42"/>
      <c r="Z144" s="39"/>
    </row>
    <row r="145" spans="20:26" ht="13.5">
      <c r="T145" s="2"/>
      <c r="U145" s="22"/>
      <c r="V145" s="40">
        <v>35</v>
      </c>
      <c r="W145" s="41"/>
      <c r="X145" s="41"/>
      <c r="Y145" s="42"/>
      <c r="Z145" s="39"/>
    </row>
    <row r="146" spans="20:26" ht="13.5">
      <c r="T146" s="2"/>
      <c r="U146" s="22"/>
      <c r="V146" s="40">
        <v>36</v>
      </c>
      <c r="W146" s="41"/>
      <c r="X146" s="41"/>
      <c r="Y146" s="42"/>
      <c r="Z146" s="39"/>
    </row>
    <row r="147" spans="20:26" ht="13.5">
      <c r="T147" s="2"/>
      <c r="U147" s="22"/>
      <c r="V147" s="40">
        <v>37</v>
      </c>
      <c r="W147" s="41"/>
      <c r="X147" s="41"/>
      <c r="Y147" s="42"/>
      <c r="Z147" s="39"/>
    </row>
    <row r="148" spans="20:26" ht="13.5">
      <c r="T148" s="2"/>
      <c r="U148" s="22"/>
      <c r="V148" s="40">
        <v>38</v>
      </c>
      <c r="W148" s="41"/>
      <c r="X148" s="41"/>
      <c r="Y148" s="42"/>
      <c r="Z148" s="39"/>
    </row>
    <row r="149" spans="20:26" ht="13.5">
      <c r="T149" s="2"/>
      <c r="U149" s="22"/>
      <c r="V149" s="40">
        <v>39</v>
      </c>
      <c r="W149" s="41"/>
      <c r="X149" s="41"/>
      <c r="Y149" s="42"/>
      <c r="Z149" s="39"/>
    </row>
    <row r="150" spans="20:26" ht="13.5">
      <c r="T150" s="2"/>
      <c r="U150" s="22"/>
      <c r="V150" s="40">
        <v>40</v>
      </c>
      <c r="W150" s="41"/>
      <c r="X150" s="41"/>
      <c r="Y150" s="42"/>
      <c r="Z150" s="39"/>
    </row>
    <row r="151" spans="20:26" ht="13.5">
      <c r="T151" s="2"/>
      <c r="U151" s="22"/>
      <c r="V151" s="40">
        <v>41</v>
      </c>
      <c r="W151" s="41"/>
      <c r="X151" s="41"/>
      <c r="Y151" s="42"/>
      <c r="Z151" s="39"/>
    </row>
    <row r="152" spans="20:26" ht="13.5">
      <c r="T152" s="2"/>
      <c r="U152" s="22"/>
      <c r="V152" s="40">
        <v>42</v>
      </c>
      <c r="W152" s="41"/>
      <c r="X152" s="41"/>
      <c r="Y152" s="42"/>
      <c r="Z152" s="39"/>
    </row>
    <row r="153" spans="20:26" ht="13.5">
      <c r="T153" s="2"/>
      <c r="U153" s="22"/>
      <c r="V153" s="40">
        <v>43</v>
      </c>
      <c r="W153" s="41"/>
      <c r="X153" s="41"/>
      <c r="Y153" s="42"/>
      <c r="Z153" s="39"/>
    </row>
    <row r="154" spans="20:26" ht="13.5">
      <c r="T154" s="2"/>
      <c r="U154" s="22"/>
      <c r="V154" s="40">
        <v>44</v>
      </c>
      <c r="W154" s="41"/>
      <c r="X154" s="41"/>
      <c r="Y154" s="42"/>
      <c r="Z154" s="39"/>
    </row>
    <row r="155" spans="20:26" ht="13.5">
      <c r="T155" s="2"/>
      <c r="U155" s="22"/>
      <c r="V155" s="40">
        <v>45</v>
      </c>
      <c r="W155" s="41"/>
      <c r="X155" s="41"/>
      <c r="Y155" s="42"/>
      <c r="Z155" s="39"/>
    </row>
    <row r="156" spans="20:26" ht="13.5">
      <c r="T156" s="2"/>
      <c r="U156" s="22"/>
      <c r="V156" s="40">
        <v>46</v>
      </c>
      <c r="W156" s="41"/>
      <c r="X156" s="41"/>
      <c r="Y156" s="42"/>
      <c r="Z156" s="39"/>
    </row>
    <row r="157" spans="20:26" ht="13.5">
      <c r="T157" s="2"/>
      <c r="U157" s="22"/>
      <c r="V157" s="40">
        <v>47</v>
      </c>
      <c r="W157" s="41"/>
      <c r="X157" s="41"/>
      <c r="Y157" s="42"/>
      <c r="Z157" s="39"/>
    </row>
    <row r="158" spans="20:26" ht="13.5">
      <c r="T158" s="2"/>
      <c r="U158" s="22"/>
      <c r="V158" s="40">
        <v>48</v>
      </c>
      <c r="W158" s="41"/>
      <c r="X158" s="41"/>
      <c r="Y158" s="42"/>
      <c r="Z158" s="39"/>
    </row>
    <row r="159" spans="20:26" ht="13.5">
      <c r="T159" s="2"/>
      <c r="U159" s="22"/>
      <c r="V159" s="40">
        <v>49</v>
      </c>
      <c r="W159" s="41"/>
      <c r="X159" s="41"/>
      <c r="Y159" s="42"/>
      <c r="Z159" s="39"/>
    </row>
    <row r="160" spans="20:26" ht="13.5">
      <c r="T160" s="2"/>
      <c r="U160" s="22"/>
      <c r="V160" s="40">
        <v>50</v>
      </c>
      <c r="W160" s="41"/>
      <c r="X160" s="41"/>
      <c r="Y160" s="42"/>
      <c r="Z160" s="39"/>
    </row>
    <row r="161" spans="20:26" ht="13.5">
      <c r="T161" s="2"/>
      <c r="U161" s="22"/>
      <c r="V161" s="40">
        <v>51</v>
      </c>
      <c r="W161" s="41"/>
      <c r="X161" s="41"/>
      <c r="Y161" s="42"/>
      <c r="Z161" s="39"/>
    </row>
    <row r="162" spans="20:26" ht="13.5">
      <c r="T162" s="2"/>
      <c r="U162" s="22"/>
      <c r="V162" s="40">
        <v>52</v>
      </c>
      <c r="W162" s="41"/>
      <c r="X162" s="41"/>
      <c r="Y162" s="42"/>
      <c r="Z162" s="39"/>
    </row>
    <row r="163" spans="20:26" ht="13.5">
      <c r="T163" s="2"/>
      <c r="U163" s="22"/>
      <c r="V163" s="40">
        <v>53</v>
      </c>
      <c r="W163" s="41"/>
      <c r="X163" s="41"/>
      <c r="Y163" s="42"/>
      <c r="Z163" s="39"/>
    </row>
    <row r="164" spans="20:26" ht="13.5">
      <c r="T164" s="2"/>
      <c r="U164" s="22"/>
      <c r="V164" s="40">
        <v>54</v>
      </c>
      <c r="W164" s="41"/>
      <c r="X164" s="41"/>
      <c r="Y164" s="42"/>
      <c r="Z164" s="39"/>
    </row>
    <row r="165" spans="20:26" ht="13.5">
      <c r="T165" s="2"/>
      <c r="U165" s="22"/>
      <c r="V165" s="40">
        <v>55</v>
      </c>
      <c r="W165" s="41"/>
      <c r="X165" s="41"/>
      <c r="Y165" s="42"/>
      <c r="Z165" s="39"/>
    </row>
    <row r="166" spans="20:26" ht="13.5">
      <c r="T166" s="2"/>
      <c r="U166" s="22"/>
      <c r="V166" s="40">
        <v>56</v>
      </c>
      <c r="W166" s="41"/>
      <c r="X166" s="41"/>
      <c r="Y166" s="42"/>
      <c r="Z166" s="39"/>
    </row>
    <row r="167" spans="20:26" ht="13.5">
      <c r="T167" s="2"/>
      <c r="U167" s="22"/>
      <c r="V167" s="40">
        <v>57</v>
      </c>
      <c r="W167" s="41"/>
      <c r="X167" s="41"/>
      <c r="Y167" s="42"/>
      <c r="Z167" s="39"/>
    </row>
    <row r="168" spans="22:25" ht="13.5">
      <c r="V168" s="40">
        <v>58</v>
      </c>
      <c r="W168" s="8"/>
      <c r="X168" s="8"/>
      <c r="Y168" s="8"/>
    </row>
    <row r="169" spans="22:25" ht="13.5">
      <c r="V169" s="40">
        <v>59</v>
      </c>
      <c r="W169" s="8"/>
      <c r="X169" s="8"/>
      <c r="Y169" s="8"/>
    </row>
    <row r="170" spans="22:25" ht="13.5">
      <c r="V170" s="40">
        <v>60</v>
      </c>
      <c r="W170" s="8"/>
      <c r="X170" s="8"/>
      <c r="Y170" s="8"/>
    </row>
    <row r="171" spans="22:25" ht="13.5">
      <c r="V171" s="40">
        <v>61</v>
      </c>
      <c r="W171" s="8"/>
      <c r="X171" s="8"/>
      <c r="Y171" s="8"/>
    </row>
    <row r="172" spans="22:25" ht="13.5">
      <c r="V172" s="40">
        <v>62</v>
      </c>
      <c r="W172" s="8"/>
      <c r="X172" s="8"/>
      <c r="Y172" s="8"/>
    </row>
    <row r="173" spans="22:25" ht="13.5">
      <c r="V173" s="40">
        <v>63</v>
      </c>
      <c r="W173" s="8"/>
      <c r="X173" s="8"/>
      <c r="Y173" s="8"/>
    </row>
    <row r="174" spans="22:25" ht="13.5">
      <c r="V174" s="40">
        <v>64</v>
      </c>
      <c r="W174" s="8"/>
      <c r="X174" s="8"/>
      <c r="Y174" s="8"/>
    </row>
    <row r="175" spans="22:25" ht="13.5">
      <c r="V175" s="40">
        <v>65</v>
      </c>
      <c r="W175" s="8"/>
      <c r="X175" s="8"/>
      <c r="Y175" s="8"/>
    </row>
    <row r="176" spans="22:25" ht="13.5">
      <c r="V176" s="40">
        <v>66</v>
      </c>
      <c r="W176" s="8"/>
      <c r="X176" s="8"/>
      <c r="Y176" s="8"/>
    </row>
    <row r="177" spans="22:25" ht="13.5">
      <c r="V177" s="40">
        <v>67</v>
      </c>
      <c r="W177" s="8"/>
      <c r="X177" s="8"/>
      <c r="Y177" s="8"/>
    </row>
    <row r="178" spans="22:25" ht="13.5">
      <c r="V178" s="40">
        <v>68</v>
      </c>
      <c r="W178" s="8"/>
      <c r="X178" s="8"/>
      <c r="Y178" s="8"/>
    </row>
    <row r="179" spans="22:25" ht="13.5">
      <c r="V179" s="40">
        <v>69</v>
      </c>
      <c r="W179" s="8"/>
      <c r="X179" s="8"/>
      <c r="Y179" s="8"/>
    </row>
    <row r="180" spans="22:25" ht="13.5">
      <c r="V180" s="40">
        <v>70</v>
      </c>
      <c r="W180" s="8"/>
      <c r="X180" s="8"/>
      <c r="Y180" s="8"/>
    </row>
    <row r="181" spans="22:25" ht="13.5">
      <c r="V181" s="40">
        <v>71</v>
      </c>
      <c r="W181" s="8"/>
      <c r="X181" s="8"/>
      <c r="Y181" s="8"/>
    </row>
    <row r="182" spans="22:25" ht="13.5">
      <c r="V182" s="40">
        <v>72</v>
      </c>
      <c r="W182" s="8"/>
      <c r="X182" s="8"/>
      <c r="Y182" s="8"/>
    </row>
    <row r="183" spans="22:25" ht="13.5">
      <c r="V183" s="40">
        <v>73</v>
      </c>
      <c r="W183" s="8"/>
      <c r="X183" s="8"/>
      <c r="Y183" s="8"/>
    </row>
    <row r="184" spans="22:25" ht="13.5">
      <c r="V184" s="40">
        <v>74</v>
      </c>
      <c r="W184" s="8"/>
      <c r="X184" s="8"/>
      <c r="Y184" s="8"/>
    </row>
    <row r="185" spans="22:25" ht="13.5">
      <c r="V185" s="40">
        <v>75</v>
      </c>
      <c r="W185" s="8"/>
      <c r="X185" s="8"/>
      <c r="Y185" s="8"/>
    </row>
    <row r="186" spans="22:25" ht="13.5">
      <c r="V186" s="40">
        <v>76</v>
      </c>
      <c r="W186" s="8"/>
      <c r="X186" s="8"/>
      <c r="Y186" s="8"/>
    </row>
    <row r="187" spans="22:25" ht="13.5">
      <c r="V187" s="40">
        <v>77</v>
      </c>
      <c r="W187" s="8"/>
      <c r="X187" s="8"/>
      <c r="Y187" s="8"/>
    </row>
    <row r="188" spans="22:25" ht="13.5">
      <c r="V188" s="40">
        <v>78</v>
      </c>
      <c r="W188" s="8"/>
      <c r="X188" s="8"/>
      <c r="Y188" s="8"/>
    </row>
    <row r="189" spans="22:25" ht="13.5">
      <c r="V189" s="40">
        <v>79</v>
      </c>
      <c r="W189" s="8"/>
      <c r="X189" s="8"/>
      <c r="Y189" s="8"/>
    </row>
    <row r="190" spans="22:25" ht="13.5">
      <c r="V190" s="40">
        <v>80</v>
      </c>
      <c r="W190" s="8"/>
      <c r="X190" s="8"/>
      <c r="Y190" s="8"/>
    </row>
    <row r="191" spans="22:25" ht="13.5">
      <c r="V191" s="40">
        <v>81</v>
      </c>
      <c r="W191" s="8"/>
      <c r="X191" s="8"/>
      <c r="Y191" s="8"/>
    </row>
    <row r="192" spans="22:25" ht="13.5">
      <c r="V192" s="40">
        <v>82</v>
      </c>
      <c r="W192" s="8"/>
      <c r="X192" s="8"/>
      <c r="Y192" s="8"/>
    </row>
    <row r="193" spans="22:25" ht="13.5">
      <c r="V193" s="40">
        <v>83</v>
      </c>
      <c r="W193" s="8"/>
      <c r="X193" s="8"/>
      <c r="Y193" s="8"/>
    </row>
    <row r="194" spans="22:25" ht="13.5">
      <c r="V194" s="40">
        <v>84</v>
      </c>
      <c r="W194" s="8"/>
      <c r="X194" s="8"/>
      <c r="Y194" s="8"/>
    </row>
    <row r="195" spans="22:25" ht="13.5">
      <c r="V195" s="40">
        <v>85</v>
      </c>
      <c r="W195" s="8"/>
      <c r="X195" s="8"/>
      <c r="Y195" s="8"/>
    </row>
    <row r="196" spans="22:25" ht="13.5">
      <c r="V196" s="40">
        <v>86</v>
      </c>
      <c r="W196" s="8"/>
      <c r="X196" s="8"/>
      <c r="Y196" s="8"/>
    </row>
    <row r="197" spans="22:25" ht="13.5">
      <c r="V197" s="40">
        <v>87</v>
      </c>
      <c r="W197" s="8"/>
      <c r="X197" s="8"/>
      <c r="Y197" s="8"/>
    </row>
    <row r="198" spans="22:25" ht="13.5">
      <c r="V198" s="40">
        <v>88</v>
      </c>
      <c r="W198" s="8"/>
      <c r="X198" s="8"/>
      <c r="Y198" s="8"/>
    </row>
    <row r="199" spans="22:25" ht="13.5">
      <c r="V199" s="40">
        <v>89</v>
      </c>
      <c r="W199" s="8"/>
      <c r="X199" s="8"/>
      <c r="Y199" s="8"/>
    </row>
    <row r="200" spans="22:25" ht="13.5">
      <c r="V200" s="40">
        <v>90</v>
      </c>
      <c r="W200" s="8"/>
      <c r="X200" s="8"/>
      <c r="Y200" s="8"/>
    </row>
    <row r="201" spans="22:25" ht="13.5">
      <c r="V201" s="40">
        <v>91</v>
      </c>
      <c r="W201" s="8"/>
      <c r="X201" s="8"/>
      <c r="Y201" s="8"/>
    </row>
    <row r="202" spans="22:25" ht="13.5">
      <c r="V202" s="40">
        <v>92</v>
      </c>
      <c r="W202" s="8"/>
      <c r="X202" s="8"/>
      <c r="Y202" s="8"/>
    </row>
    <row r="203" spans="22:25" ht="13.5">
      <c r="V203" s="40">
        <v>93</v>
      </c>
      <c r="W203" s="8"/>
      <c r="X203" s="8"/>
      <c r="Y203" s="8"/>
    </row>
    <row r="204" spans="22:25" ht="13.5">
      <c r="V204" s="40">
        <v>94</v>
      </c>
      <c r="W204" s="8"/>
      <c r="X204" s="8"/>
      <c r="Y204" s="8"/>
    </row>
    <row r="205" spans="22:25" ht="13.5">
      <c r="V205" s="40">
        <v>95</v>
      </c>
      <c r="W205" s="8"/>
      <c r="X205" s="8"/>
      <c r="Y205" s="8"/>
    </row>
    <row r="206" spans="22:25" ht="13.5">
      <c r="V206" s="40">
        <v>96</v>
      </c>
      <c r="W206" s="8"/>
      <c r="X206" s="8"/>
      <c r="Y206" s="8"/>
    </row>
    <row r="207" spans="22:25" ht="13.5">
      <c r="V207" s="40">
        <v>97</v>
      </c>
      <c r="W207" s="8"/>
      <c r="X207" s="8"/>
      <c r="Y207" s="8"/>
    </row>
    <row r="208" spans="22:25" ht="13.5">
      <c r="V208" s="40">
        <v>98</v>
      </c>
      <c r="W208" s="8"/>
      <c r="X208" s="8"/>
      <c r="Y208" s="8"/>
    </row>
    <row r="209" spans="22:25" ht="13.5">
      <c r="V209" s="40">
        <v>99</v>
      </c>
      <c r="W209" s="8"/>
      <c r="X209" s="8"/>
      <c r="Y209" s="8"/>
    </row>
  </sheetData>
  <mergeCells count="204">
    <mergeCell ref="B3:F3"/>
    <mergeCell ref="D4:D7"/>
    <mergeCell ref="E4:E7"/>
    <mergeCell ref="F4:F7"/>
    <mergeCell ref="A6:A7"/>
    <mergeCell ref="A4:A5"/>
    <mergeCell ref="J4:J5"/>
    <mergeCell ref="G5:G7"/>
    <mergeCell ref="H4:H7"/>
    <mergeCell ref="I4:I7"/>
    <mergeCell ref="J6:J7"/>
    <mergeCell ref="J9:J10"/>
    <mergeCell ref="G10:G12"/>
    <mergeCell ref="J11:J12"/>
    <mergeCell ref="B4:B7"/>
    <mergeCell ref="C4:C7"/>
    <mergeCell ref="B8:F8"/>
    <mergeCell ref="A9:A10"/>
    <mergeCell ref="A11:A12"/>
    <mergeCell ref="H9:H12"/>
    <mergeCell ref="I9:I12"/>
    <mergeCell ref="B9:B12"/>
    <mergeCell ref="C9:C12"/>
    <mergeCell ref="D9:D12"/>
    <mergeCell ref="E9:E12"/>
    <mergeCell ref="F9:F12"/>
    <mergeCell ref="J14:J15"/>
    <mergeCell ref="G15:G17"/>
    <mergeCell ref="J16:J17"/>
    <mergeCell ref="B13:F13"/>
    <mergeCell ref="B14:B17"/>
    <mergeCell ref="C14:C17"/>
    <mergeCell ref="D14:D17"/>
    <mergeCell ref="E14:E17"/>
    <mergeCell ref="F14:F17"/>
    <mergeCell ref="A19:A20"/>
    <mergeCell ref="A21:A22"/>
    <mergeCell ref="H14:H17"/>
    <mergeCell ref="I14:I17"/>
    <mergeCell ref="A14:A15"/>
    <mergeCell ref="A16:A17"/>
    <mergeCell ref="B18:F18"/>
    <mergeCell ref="B19:B22"/>
    <mergeCell ref="C19:C22"/>
    <mergeCell ref="D19:D22"/>
    <mergeCell ref="E19:E22"/>
    <mergeCell ref="F19:F22"/>
    <mergeCell ref="H19:H22"/>
    <mergeCell ref="I19:I22"/>
    <mergeCell ref="J19:J20"/>
    <mergeCell ref="G20:G22"/>
    <mergeCell ref="J21:J22"/>
    <mergeCell ref="J24:J25"/>
    <mergeCell ref="G25:G27"/>
    <mergeCell ref="J26:J27"/>
    <mergeCell ref="B23:F23"/>
    <mergeCell ref="B24:B27"/>
    <mergeCell ref="C24:C27"/>
    <mergeCell ref="D24:D27"/>
    <mergeCell ref="E24:E27"/>
    <mergeCell ref="F24:F27"/>
    <mergeCell ref="A29:A30"/>
    <mergeCell ref="A31:A32"/>
    <mergeCell ref="H24:H27"/>
    <mergeCell ref="I24:I27"/>
    <mergeCell ref="A24:A25"/>
    <mergeCell ref="A26:A27"/>
    <mergeCell ref="B28:F28"/>
    <mergeCell ref="B29:B32"/>
    <mergeCell ref="C29:C32"/>
    <mergeCell ref="D29:D32"/>
    <mergeCell ref="E29:E32"/>
    <mergeCell ref="F29:F32"/>
    <mergeCell ref="H29:H32"/>
    <mergeCell ref="I29:I32"/>
    <mergeCell ref="J29:J30"/>
    <mergeCell ref="G30:G32"/>
    <mergeCell ref="J31:J32"/>
    <mergeCell ref="J34:J35"/>
    <mergeCell ref="G35:G37"/>
    <mergeCell ref="J36:J37"/>
    <mergeCell ref="B33:F33"/>
    <mergeCell ref="B34:B37"/>
    <mergeCell ref="C34:C37"/>
    <mergeCell ref="D34:D37"/>
    <mergeCell ref="E34:E37"/>
    <mergeCell ref="F34:F37"/>
    <mergeCell ref="A39:A40"/>
    <mergeCell ref="A41:A42"/>
    <mergeCell ref="H34:H37"/>
    <mergeCell ref="I34:I37"/>
    <mergeCell ref="A34:A35"/>
    <mergeCell ref="A36:A37"/>
    <mergeCell ref="B38:F38"/>
    <mergeCell ref="B39:B42"/>
    <mergeCell ref="C39:C42"/>
    <mergeCell ref="D39:D42"/>
    <mergeCell ref="E39:E42"/>
    <mergeCell ref="F39:F42"/>
    <mergeCell ref="H39:H42"/>
    <mergeCell ref="I39:I42"/>
    <mergeCell ref="J39:J40"/>
    <mergeCell ref="G40:G42"/>
    <mergeCell ref="J41:J42"/>
    <mergeCell ref="J44:J45"/>
    <mergeCell ref="G45:G47"/>
    <mergeCell ref="J46:J47"/>
    <mergeCell ref="B43:F43"/>
    <mergeCell ref="B44:B47"/>
    <mergeCell ref="C44:C47"/>
    <mergeCell ref="D44:D47"/>
    <mergeCell ref="E44:E47"/>
    <mergeCell ref="F44:F47"/>
    <mergeCell ref="A49:A50"/>
    <mergeCell ref="A51:A52"/>
    <mergeCell ref="H44:H47"/>
    <mergeCell ref="I44:I47"/>
    <mergeCell ref="A44:A45"/>
    <mergeCell ref="A46:A47"/>
    <mergeCell ref="B48:F48"/>
    <mergeCell ref="B49:B52"/>
    <mergeCell ref="C49:C52"/>
    <mergeCell ref="D49:D52"/>
    <mergeCell ref="E49:E52"/>
    <mergeCell ref="F49:F52"/>
    <mergeCell ref="H49:H52"/>
    <mergeCell ref="I49:I52"/>
    <mergeCell ref="G50:G52"/>
    <mergeCell ref="J51:J52"/>
    <mergeCell ref="J54:J55"/>
    <mergeCell ref="G55:G57"/>
    <mergeCell ref="J56:J57"/>
    <mergeCell ref="B53:F53"/>
    <mergeCell ref="B54:B57"/>
    <mergeCell ref="C54:C57"/>
    <mergeCell ref="D54:D57"/>
    <mergeCell ref="E54:E57"/>
    <mergeCell ref="F54:F57"/>
    <mergeCell ref="A59:A60"/>
    <mergeCell ref="A61:A62"/>
    <mergeCell ref="H54:H57"/>
    <mergeCell ref="I54:I57"/>
    <mergeCell ref="A54:A55"/>
    <mergeCell ref="A56:A57"/>
    <mergeCell ref="B58:F58"/>
    <mergeCell ref="B59:B62"/>
    <mergeCell ref="C59:C62"/>
    <mergeCell ref="D59:D62"/>
    <mergeCell ref="E59:E62"/>
    <mergeCell ref="F59:F62"/>
    <mergeCell ref="H59:H62"/>
    <mergeCell ref="I59:I62"/>
    <mergeCell ref="J59:J60"/>
    <mergeCell ref="G60:G62"/>
    <mergeCell ref="J61:J62"/>
    <mergeCell ref="K4:K7"/>
    <mergeCell ref="K14:K17"/>
    <mergeCell ref="K24:K27"/>
    <mergeCell ref="K34:K37"/>
    <mergeCell ref="K44:K47"/>
    <mergeCell ref="K54:K57"/>
    <mergeCell ref="J49:J50"/>
    <mergeCell ref="L4:L7"/>
    <mergeCell ref="M4:M7"/>
    <mergeCell ref="N4:N7"/>
    <mergeCell ref="K9:K12"/>
    <mergeCell ref="L9:L12"/>
    <mergeCell ref="M9:M12"/>
    <mergeCell ref="N9:N12"/>
    <mergeCell ref="L14:L17"/>
    <mergeCell ref="M14:M17"/>
    <mergeCell ref="N14:N17"/>
    <mergeCell ref="K19:K22"/>
    <mergeCell ref="L19:L22"/>
    <mergeCell ref="M19:M22"/>
    <mergeCell ref="N19:N22"/>
    <mergeCell ref="L24:L27"/>
    <mergeCell ref="M24:M27"/>
    <mergeCell ref="N24:N27"/>
    <mergeCell ref="K29:K32"/>
    <mergeCell ref="L29:L32"/>
    <mergeCell ref="M29:M32"/>
    <mergeCell ref="N29:N32"/>
    <mergeCell ref="L34:L37"/>
    <mergeCell ref="M34:M37"/>
    <mergeCell ref="N34:N37"/>
    <mergeCell ref="K39:K42"/>
    <mergeCell ref="L39:L42"/>
    <mergeCell ref="M39:M42"/>
    <mergeCell ref="N39:N42"/>
    <mergeCell ref="L44:L47"/>
    <mergeCell ref="M44:M47"/>
    <mergeCell ref="N44:N47"/>
    <mergeCell ref="K49:K52"/>
    <mergeCell ref="L49:L52"/>
    <mergeCell ref="M49:M52"/>
    <mergeCell ref="N49:N52"/>
    <mergeCell ref="L54:L57"/>
    <mergeCell ref="M54:M57"/>
    <mergeCell ref="N54:N57"/>
    <mergeCell ref="K59:K62"/>
    <mergeCell ref="L59:L62"/>
    <mergeCell ref="M59:M62"/>
    <mergeCell ref="N59:N62"/>
  </mergeCells>
  <printOptions/>
  <pageMargins left="0.61" right="0.3937007874015748" top="0.66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D2">
      <selection activeCell="W10" sqref="W10"/>
    </sheetView>
  </sheetViews>
  <sheetFormatPr defaultColWidth="9.00390625" defaultRowHeight="13.5"/>
  <cols>
    <col min="1" max="3" width="3.375" style="0" customWidth="1"/>
    <col min="7" max="7" width="6.875" style="0" customWidth="1"/>
    <col min="9" max="11" width="3.375" style="0" customWidth="1"/>
    <col min="15" max="15" width="6.875" style="0" customWidth="1"/>
    <col min="17" max="17" width="10.625" style="0" customWidth="1"/>
    <col min="19" max="19" width="2.50390625" style="0" customWidth="1"/>
  </cols>
  <sheetData>
    <row r="1" spans="1:24" ht="26.25" customHeight="1">
      <c r="A1" s="83" t="s">
        <v>0</v>
      </c>
      <c r="B1" s="83"/>
      <c r="C1" s="83"/>
      <c r="D1" s="9" t="str">
        <f>VLOOKUP(R1,$U$1:$V$2,2)</f>
        <v>男子</v>
      </c>
      <c r="E1" s="9" t="str">
        <f>VLOOKUP(R2,$W$1:$X$4,2)</f>
        <v>共通</v>
      </c>
      <c r="F1" s="9" t="s">
        <v>31</v>
      </c>
      <c r="G1" s="9"/>
      <c r="I1" s="83" t="s">
        <v>0</v>
      </c>
      <c r="J1" s="83"/>
      <c r="K1" s="83"/>
      <c r="L1" s="9" t="str">
        <f>VLOOKUP(T1,$U$1:$V$2,2)</f>
        <v>女子</v>
      </c>
      <c r="M1" s="9" t="str">
        <f>VLOOKUP(T2,$W$1:$X$4,2)</f>
        <v>２年</v>
      </c>
      <c r="N1" s="9" t="s">
        <v>31</v>
      </c>
      <c r="O1" s="9"/>
      <c r="Q1" t="s">
        <v>36</v>
      </c>
      <c r="R1" s="46">
        <v>0</v>
      </c>
      <c r="S1" s="9"/>
      <c r="T1" s="46">
        <v>1</v>
      </c>
      <c r="U1" s="8">
        <v>0</v>
      </c>
      <c r="V1" s="10" t="s">
        <v>37</v>
      </c>
      <c r="W1" s="8">
        <v>0</v>
      </c>
      <c r="X1" s="8" t="s">
        <v>30</v>
      </c>
    </row>
    <row r="2" spans="1:24" ht="26.25" customHeight="1">
      <c r="A2" s="83" t="s">
        <v>32</v>
      </c>
      <c r="B2" s="83"/>
      <c r="C2" s="83"/>
      <c r="D2" s="83"/>
      <c r="E2" s="83"/>
      <c r="F2" s="83"/>
      <c r="G2" s="83"/>
      <c r="I2" s="83" t="s">
        <v>32</v>
      </c>
      <c r="J2" s="83"/>
      <c r="K2" s="83"/>
      <c r="L2" s="83"/>
      <c r="M2" s="83"/>
      <c r="N2" s="83"/>
      <c r="O2" s="83"/>
      <c r="Q2" t="s">
        <v>40</v>
      </c>
      <c r="R2" s="46">
        <v>0</v>
      </c>
      <c r="S2" s="9"/>
      <c r="T2" s="46">
        <v>2</v>
      </c>
      <c r="U2" s="8">
        <v>1</v>
      </c>
      <c r="V2" s="10" t="s">
        <v>38</v>
      </c>
      <c r="W2" s="8">
        <v>1</v>
      </c>
      <c r="X2" s="8" t="s">
        <v>41</v>
      </c>
    </row>
    <row r="3" spans="1:24" ht="27" customHeight="1">
      <c r="A3" s="83" t="s">
        <v>33</v>
      </c>
      <c r="B3" s="83"/>
      <c r="C3" s="83"/>
      <c r="D3" s="9">
        <v>142</v>
      </c>
      <c r="E3" s="83" t="s">
        <v>66</v>
      </c>
      <c r="F3" s="83"/>
      <c r="G3" s="9" t="s">
        <v>35</v>
      </c>
      <c r="I3" s="83" t="s">
        <v>33</v>
      </c>
      <c r="J3" s="83"/>
      <c r="K3" s="83"/>
      <c r="L3" s="9">
        <f>IF($D$3=0,"",$D$3)</f>
        <v>142</v>
      </c>
      <c r="M3" s="83" t="str">
        <f>IF($E$3=0,"",$E$3)</f>
        <v>塩瀬</v>
      </c>
      <c r="N3" s="83">
        <f>IF($D$3=0,"",$D$3)</f>
        <v>142</v>
      </c>
      <c r="O3" s="9" t="s">
        <v>35</v>
      </c>
      <c r="R3" s="8" t="s">
        <v>52</v>
      </c>
      <c r="S3" s="9"/>
      <c r="T3" s="9"/>
      <c r="U3" s="11"/>
      <c r="V3" s="11"/>
      <c r="W3" s="8">
        <v>2</v>
      </c>
      <c r="X3" s="8" t="s">
        <v>42</v>
      </c>
    </row>
    <row r="4" spans="1:24" ht="13.5">
      <c r="A4" s="83" t="s">
        <v>7</v>
      </c>
      <c r="B4" s="83"/>
      <c r="C4" s="83"/>
      <c r="D4" s="83" t="s">
        <v>34</v>
      </c>
      <c r="E4" s="83"/>
      <c r="F4" s="83"/>
      <c r="G4" s="8" t="s">
        <v>5</v>
      </c>
      <c r="I4" s="83" t="s">
        <v>7</v>
      </c>
      <c r="J4" s="83"/>
      <c r="K4" s="83"/>
      <c r="L4" s="83" t="s">
        <v>34</v>
      </c>
      <c r="M4" s="83"/>
      <c r="N4" s="83"/>
      <c r="O4" s="8" t="s">
        <v>5</v>
      </c>
      <c r="R4" s="9"/>
      <c r="S4" s="9"/>
      <c r="T4" s="9"/>
      <c r="U4" s="11"/>
      <c r="V4" s="11"/>
      <c r="W4" s="8">
        <v>3</v>
      </c>
      <c r="X4" s="8" t="s">
        <v>39</v>
      </c>
    </row>
    <row r="5" spans="1:20" ht="13.5">
      <c r="A5" s="83">
        <v>1</v>
      </c>
      <c r="B5" s="83" t="str">
        <f>IF(R5&lt;10,"0",INT(R5/10))</f>
        <v>0</v>
      </c>
      <c r="C5" s="83">
        <f>IF(R5&lt;10,R5,R5-B5*10)</f>
        <v>1</v>
      </c>
      <c r="D5" s="84" t="str">
        <f>IF(R5="","",IF(R$1=0,VLOOKUP(R5,'個票'!V$4:Y$107,3),VLOOKUP(R5,'個票'!V$109:Y$208,3)))</f>
        <v>ハンシンタロウ</v>
      </c>
      <c r="E5" s="85">
        <f>IF(K4=0,"",IF(L4=0,VLOOKUP(K4,T$3:U$100,2),VLOOKUP(K4,T$101:U$199,2)))</f>
      </c>
      <c r="F5" s="86" t="e">
        <f>IF(L4=0,"",IF(M4=0,VLOOKUP(L4,U$3:V$100,2),VLOOKUP(L4,U$101:V$199,2)))</f>
        <v>#N/A</v>
      </c>
      <c r="G5" s="83" t="str">
        <f>IF(R5=0,"",IF(R$1=0,VLOOKUP(R5,'個票'!V$3:Y$99,4),VLOOKUP(R5,'個票'!V$109:Y$208,4)))</f>
        <v>３年</v>
      </c>
      <c r="I5" s="83">
        <v>1</v>
      </c>
      <c r="J5" s="83" t="str">
        <f>IF(T5&lt;10,"0",INT(T5/10))</f>
        <v>0</v>
      </c>
      <c r="K5" s="83">
        <f>IF(T5&lt;10,T5,T5-J5*10)</f>
        <v>1</v>
      </c>
      <c r="L5" s="84">
        <f>IF(Z5="","",IF(Z$1=0,VLOOKUP(Z5,'個票'!AD$4:AG$107,3),VLOOKUP(Z5,'個票'!AD$109:AG$208,3)))</f>
      </c>
      <c r="M5" s="85">
        <f>IF(S4=0,"",IF(T4=0,VLOOKUP(S4,AB$3:AC$100,2),VLOOKUP(S4,AB$101:AC$199,2)))</f>
      </c>
      <c r="N5" s="86">
        <f>IF(T4=0,"",IF(U4=0,VLOOKUP(T4,AC$3:AD$100,2),VLOOKUP(T4,AC$101:AD$199,2)))</f>
      </c>
      <c r="O5" s="83">
        <f>IF(T5=0,"",IF(T$1=0,VLOOKUP(T5,'個票'!V3:Y99,4),VLOOKUP(T5,'個票'!V$109:Y$208,4)))</f>
        <v>0</v>
      </c>
      <c r="Q5">
        <v>1</v>
      </c>
      <c r="R5" s="47">
        <v>1</v>
      </c>
      <c r="S5" s="48"/>
      <c r="T5" s="47">
        <v>1</v>
      </c>
    </row>
    <row r="6" spans="1:20" ht="26.25" customHeight="1">
      <c r="A6" s="83"/>
      <c r="B6" s="83"/>
      <c r="C6" s="83"/>
      <c r="D6" s="84" t="str">
        <f>IF(R5="","",IF(R$1=0,VLOOKUP(R5,'個票'!V$4:Y$107,2),VLOOKUP(R5,'個票'!V$109:Y$208,2)))</f>
        <v>阪神太郎</v>
      </c>
      <c r="E6" s="85" t="e">
        <f>IF(K5=0,"",IF(L5=0,VLOOKUP(K5,T$3:U$100,2),VLOOKUP(K5,T$101:U$199,2)))</f>
        <v>#N/A</v>
      </c>
      <c r="F6" s="86" t="e">
        <f>IF(L5=0,"",IF(M5=0,VLOOKUP(L5,U$3:V$100,2),VLOOKUP(L5,U$101:V$199,2)))</f>
        <v>#N/A</v>
      </c>
      <c r="G6" s="83">
        <f>IF(U5=0,"",IF(U1=0,VLOOKUP(U5,'個票'!Y4:AB107,2),VLOOKUP(U5,'個票'!Y$109:AB$208,2)))</f>
      </c>
      <c r="I6" s="83">
        <f>IF(O5=0,"",IF(P5=0,VLOOKUP(O5,X$3:Y$100,2),VLOOKUP(O5,X$101:Y$199,2)))</f>
      </c>
      <c r="J6" s="83"/>
      <c r="K6" s="83"/>
      <c r="L6" s="84">
        <f>IF(Z5="","",IF(Z$1=0,VLOOKUP(Z5,'個票'!AD$4:AG$107,2),VLOOKUP(Z5,'個票'!AD$109:AG$208,2)))</f>
      </c>
      <c r="M6" s="85">
        <f>IF(S5=0,"",IF(T5=0,VLOOKUP(S5,AB$3:AC$100,2),VLOOKUP(S5,AB$101:AC$199,2)))</f>
      </c>
      <c r="N6" s="86" t="e">
        <f>IF(T5=0,"",IF(U5=0,VLOOKUP(T5,AC$3:AD$100,2),VLOOKUP(T5,AC$101:AD$199,2)))</f>
        <v>#N/A</v>
      </c>
      <c r="O6" s="83">
        <f>IF(AC5=0,"",IF(AC1=0,VLOOKUP(AC5,'個票'!AG4:AJ107,2),VLOOKUP(AC5,'個票'!AG$109:AJ$208,2)))</f>
      </c>
      <c r="R6" s="48"/>
      <c r="S6" s="48"/>
      <c r="T6" s="48"/>
    </row>
    <row r="7" spans="1:20" ht="13.5" customHeight="1">
      <c r="A7" s="83">
        <v>2</v>
      </c>
      <c r="B7" s="83" t="str">
        <f>IF(R7&lt;10,"0",INT(R7/10))</f>
        <v>0</v>
      </c>
      <c r="C7" s="83">
        <f>IF(R7&lt;10,R7,R7-B7*10)</f>
        <v>0</v>
      </c>
      <c r="D7" s="84">
        <f>IF(R7="","",IF(R$1=0,VLOOKUP(R7,'個票'!V$4:Y$107,3),VLOOKUP(R7,'個票'!V$109:Y$208,3)))</f>
      </c>
      <c r="E7" s="85">
        <f aca="true" t="shared" si="0" ref="E7:E16">IF(K6=0,"",IF(L6=0,VLOOKUP(K6,T$3:U$100,2),VLOOKUP(K6,T$101:U$199,2)))</f>
      </c>
      <c r="F7" s="86" t="e">
        <f aca="true" t="shared" si="1" ref="F7:F16">IF(L6=0,"",IF(M6=0,VLOOKUP(L6,U$3:V$100,2),VLOOKUP(L6,U$101:V$199,2)))</f>
        <v>#N/A</v>
      </c>
      <c r="G7" s="83">
        <f>IF(R7=0,"",IF(R$1=0,VLOOKUP(R7,'個票'!V$3:Y$99,4),VLOOKUP(R7,'個票'!V$109:Y$208,4)))</f>
      </c>
      <c r="I7" s="83">
        <v>2</v>
      </c>
      <c r="J7" s="83" t="str">
        <f>IF(T7&lt;10,"0",INT(T7/10))</f>
        <v>0</v>
      </c>
      <c r="K7" s="83">
        <f>IF(T7&lt;10,T7,T7-J7*10)</f>
        <v>0</v>
      </c>
      <c r="L7" s="84">
        <f>IF(Z7="","",IF(Z$1=0,VLOOKUP(Z7,'個票'!AD$4:AG$107,3),VLOOKUP(Z7,'個票'!AD$109:AG$208,3)))</f>
      </c>
      <c r="M7" s="85">
        <f aca="true" t="shared" si="2" ref="M7:M16">IF(S6=0,"",IF(T6=0,VLOOKUP(S6,AB$3:AC$100,2),VLOOKUP(S6,AB$101:AC$199,2)))</f>
      </c>
      <c r="N7" s="86">
        <f aca="true" t="shared" si="3" ref="N7:N16">IF(T6=0,"",IF(U6=0,VLOOKUP(T6,AC$3:AD$100,2),VLOOKUP(T6,AC$101:AD$199,2)))</f>
      </c>
      <c r="O7" s="83">
        <f>IF(T7=0,"",IF(T$1=0,VLOOKUP(T7,'個票'!V5:Y108,4),VLOOKUP(T7,'個票'!V$109:Y$208,4)))</f>
      </c>
      <c r="Q7">
        <v>2</v>
      </c>
      <c r="R7" s="47"/>
      <c r="S7" s="48"/>
      <c r="T7" s="47"/>
    </row>
    <row r="8" spans="1:20" ht="27" customHeight="1">
      <c r="A8" s="83"/>
      <c r="B8" s="83"/>
      <c r="C8" s="83"/>
      <c r="D8" s="84">
        <f>IF(R7="","",IF(R$1=0,VLOOKUP(R7,'個票'!V$4:Y$107,2),VLOOKUP(R7,'個票'!V$109:Y$208,2)))</f>
      </c>
      <c r="E8" s="85">
        <f t="shared" si="0"/>
      </c>
      <c r="F8" s="86" t="e">
        <f t="shared" si="1"/>
        <v>#N/A</v>
      </c>
      <c r="G8" s="83">
        <f>IF(U7=0,"",IF(U3=0,VLOOKUP(U7,'個票'!Y6:AB109,2),VLOOKUP(U7,'個票'!Y$109:AB$208,2)))</f>
      </c>
      <c r="I8" s="83"/>
      <c r="J8" s="83"/>
      <c r="K8" s="83"/>
      <c r="L8" s="84">
        <f>IF(Z7="","",IF(Z$1=0,VLOOKUP(Z7,'個票'!AD$4:AG$107,2),VLOOKUP(Z7,'個票'!AD$109:AG$208,2)))</f>
      </c>
      <c r="M8" s="85">
        <f t="shared" si="2"/>
      </c>
      <c r="N8" s="86">
        <f t="shared" si="3"/>
      </c>
      <c r="O8" s="83">
        <f>IF(AC7=0,"",IF(AC3=0,VLOOKUP(AC7,'個票'!AG6:AJ109,2),VLOOKUP(AC7,'個票'!AG$109:AJ$208,2)))</f>
      </c>
      <c r="R8" s="48"/>
      <c r="S8" s="48"/>
      <c r="T8" s="48"/>
    </row>
    <row r="9" spans="1:20" ht="13.5">
      <c r="A9" s="83">
        <v>3</v>
      </c>
      <c r="B9" s="83" t="str">
        <f>IF(R9&lt;10,"0",INT(R9/10))</f>
        <v>0</v>
      </c>
      <c r="C9" s="83">
        <f>IF(R9&lt;10,R9,R9-B9*10)</f>
        <v>0</v>
      </c>
      <c r="D9" s="84">
        <f>IF(R9="","",IF(R$1=0,VLOOKUP(R9,'個票'!V$4:Y$107,3),VLOOKUP(R9,'個票'!V$109:Y$208,3)))</f>
      </c>
      <c r="E9" s="85">
        <f t="shared" si="0"/>
      </c>
      <c r="F9" s="86" t="e">
        <f t="shared" si="1"/>
        <v>#N/A</v>
      </c>
      <c r="G9" s="83">
        <f>IF(R9=0,"",IF(R$1=0,VLOOKUP(R9,'個票'!V$3:Y$99,4),VLOOKUP(R9,'個票'!V$109:Y$208,4)))</f>
      </c>
      <c r="I9" s="83">
        <v>3</v>
      </c>
      <c r="J9" s="83" t="str">
        <f>IF(T9&lt;10,"0",INT(T9/10))</f>
        <v>0</v>
      </c>
      <c r="K9" s="83">
        <f>IF(T9&lt;10,T9,T9-J9*10)</f>
        <v>0</v>
      </c>
      <c r="L9" s="84">
        <f>IF(Z9="","",IF(Z$1=0,VLOOKUP(Z9,'個票'!AD$4:AG$107,3),VLOOKUP(Z9,'個票'!AD$109:AG$208,3)))</f>
      </c>
      <c r="M9" s="85">
        <f t="shared" si="2"/>
      </c>
      <c r="N9" s="86">
        <f t="shared" si="3"/>
      </c>
      <c r="O9" s="83">
        <f>IF(T9=0,"",IF(T$1=0,VLOOKUP(T9,'個票'!V7:Y110,4),VLOOKUP(T9,'個票'!V$109:Y$208,4)))</f>
      </c>
      <c r="Q9">
        <v>3</v>
      </c>
      <c r="R9" s="47"/>
      <c r="S9" s="48"/>
      <c r="T9" s="47"/>
    </row>
    <row r="10" spans="1:20" ht="27" customHeight="1">
      <c r="A10" s="83"/>
      <c r="B10" s="83"/>
      <c r="C10" s="83"/>
      <c r="D10" s="84">
        <f>IF(R9="","",IF(R$1=0,VLOOKUP(R9,'個票'!V$4:Y$107,2),VLOOKUP(R9,'個票'!V$109:Y$208,2)))</f>
      </c>
      <c r="E10" s="85">
        <f t="shared" si="0"/>
      </c>
      <c r="F10" s="86" t="e">
        <f t="shared" si="1"/>
        <v>#N/A</v>
      </c>
      <c r="G10" s="83">
        <f>IF(U9=0,"",IF(U5=0,VLOOKUP(U9,'個票'!Y8:AB111,2),VLOOKUP(U9,'個票'!Y$109:AB$208,2)))</f>
      </c>
      <c r="I10" s="83"/>
      <c r="J10" s="83"/>
      <c r="K10" s="83"/>
      <c r="L10" s="84">
        <f>IF(Z9="","",IF(Z$1=0,VLOOKUP(Z9,'個票'!AD$4:AG$107,2),VLOOKUP(Z9,'個票'!AD$109:AG$208,2)))</f>
      </c>
      <c r="M10" s="85">
        <f t="shared" si="2"/>
      </c>
      <c r="N10" s="86">
        <f t="shared" si="3"/>
      </c>
      <c r="O10" s="83">
        <f>IF(AC9=0,"",IF(AC5=0,VLOOKUP(AC9,'個票'!AG8:AJ111,2),VLOOKUP(AC9,'個票'!AG$109:AJ$208,2)))</f>
      </c>
      <c r="R10" s="48"/>
      <c r="S10" s="48"/>
      <c r="T10" s="48"/>
    </row>
    <row r="11" spans="1:20" ht="13.5">
      <c r="A11" s="83">
        <v>4</v>
      </c>
      <c r="B11" s="83" t="str">
        <f>IF(R11&lt;10,"0",INT(R11/10))</f>
        <v>0</v>
      </c>
      <c r="C11" s="83">
        <f>IF(R11&lt;10,R11,R11-B11*10)</f>
        <v>0</v>
      </c>
      <c r="D11" s="84">
        <f>IF(R11="","",IF(R$1=0,VLOOKUP(R11,'個票'!V$4:Y$107,3),VLOOKUP(R11,'個票'!V$109:Y$208,3)))</f>
      </c>
      <c r="E11" s="85">
        <f t="shared" si="0"/>
      </c>
      <c r="F11" s="86" t="e">
        <f t="shared" si="1"/>
        <v>#N/A</v>
      </c>
      <c r="G11" s="83">
        <f>IF(R11=0,"",IF(R$1=0,VLOOKUP(R11,'個票'!V$3:Y$99,4),VLOOKUP(R11,'個票'!V$109:Y$208,4)))</f>
      </c>
      <c r="I11" s="83">
        <v>4</v>
      </c>
      <c r="J11" s="83" t="str">
        <f>IF(T11&lt;10,"0",INT(T11/10))</f>
        <v>0</v>
      </c>
      <c r="K11" s="83">
        <f>IF(T11&lt;10,T11,T11-J11*10)</f>
        <v>0</v>
      </c>
      <c r="L11" s="84">
        <f>IF(Z11="","",IF(Z$1=0,VLOOKUP(Z11,'個票'!AD$4:AG$107,3),VLOOKUP(Z11,'個票'!AD$109:AG$208,3)))</f>
      </c>
      <c r="M11" s="85">
        <f t="shared" si="2"/>
      </c>
      <c r="N11" s="86">
        <f t="shared" si="3"/>
      </c>
      <c r="O11" s="83">
        <f>IF(T11=0,"",IF(T$1=0,VLOOKUP(T11,'個票'!V9:Y112,4),VLOOKUP(T11,'個票'!V$109:Y$208,4)))</f>
      </c>
      <c r="Q11">
        <v>4</v>
      </c>
      <c r="R11" s="47"/>
      <c r="S11" s="48"/>
      <c r="T11" s="47"/>
    </row>
    <row r="12" spans="1:20" ht="27" customHeight="1">
      <c r="A12" s="83"/>
      <c r="B12" s="83"/>
      <c r="C12" s="83"/>
      <c r="D12" s="84">
        <f>IF(R11="","",IF(R$1=0,VLOOKUP(R11,'個票'!V$4:Y$107,2),VLOOKUP(R11,'個票'!V$109:Y$208,2)))</f>
      </c>
      <c r="E12" s="85">
        <f t="shared" si="0"/>
      </c>
      <c r="F12" s="86" t="e">
        <f t="shared" si="1"/>
        <v>#N/A</v>
      </c>
      <c r="G12" s="83">
        <f>IF(U11=0,"",IF(U7=0,VLOOKUP(U11,'個票'!Y10:AB113,2),VLOOKUP(U11,'個票'!Y$109:AB$208,2)))</f>
      </c>
      <c r="I12" s="83"/>
      <c r="J12" s="83"/>
      <c r="K12" s="83"/>
      <c r="L12" s="84">
        <f>IF(Z11="","",IF(Z$1=0,VLOOKUP(Z11,'個票'!AD$4:AG$107,2),VLOOKUP(Z11,'個票'!AD$109:AG$208,2)))</f>
      </c>
      <c r="M12" s="85">
        <f t="shared" si="2"/>
      </c>
      <c r="N12" s="86">
        <f t="shared" si="3"/>
      </c>
      <c r="O12" s="83">
        <f>IF(AC11=0,"",IF(AC7=0,VLOOKUP(AC11,'個票'!AG10:AJ113,2),VLOOKUP(AC11,'個票'!AG$109:AJ$208,2)))</f>
      </c>
      <c r="R12" s="48"/>
      <c r="S12" s="48"/>
      <c r="T12" s="48"/>
    </row>
    <row r="13" spans="1:20" ht="13.5">
      <c r="A13" s="83">
        <v>5</v>
      </c>
      <c r="B13" s="83" t="str">
        <f>IF(R13&lt;10,"0",INT(R13/10))</f>
        <v>0</v>
      </c>
      <c r="C13" s="83">
        <f>IF(R13&lt;10,R13,R13-B13*10)</f>
        <v>0</v>
      </c>
      <c r="D13" s="84">
        <f>IF(R13="","",IF(R$1=0,VLOOKUP(R13,'個票'!V$4:Y$107,3),VLOOKUP(R13,'個票'!V$109:Y$208,3)))</f>
      </c>
      <c r="E13" s="85">
        <f t="shared" si="0"/>
      </c>
      <c r="F13" s="86" t="e">
        <f t="shared" si="1"/>
        <v>#N/A</v>
      </c>
      <c r="G13" s="83">
        <f>IF(R13=0,"",IF(R$1=0,VLOOKUP(R13,'個票'!V$3:Y$99,4),VLOOKUP(R13,'個票'!V$109:Y$208,4)))</f>
      </c>
      <c r="I13" s="83">
        <v>5</v>
      </c>
      <c r="J13" s="83" t="str">
        <f>IF(T13&lt;10,"0",INT(T13/10))</f>
        <v>0</v>
      </c>
      <c r="K13" s="83">
        <f>IF(T13&lt;10,T13,T13-J13*10)</f>
        <v>0</v>
      </c>
      <c r="L13" s="84">
        <f>IF(Z13="","",IF(Z$1=0,VLOOKUP(Z13,'個票'!AD$4:AG$107,3),VLOOKUP(Z13,'個票'!AD$109:AG$208,3)))</f>
      </c>
      <c r="M13" s="85">
        <f t="shared" si="2"/>
      </c>
      <c r="N13" s="86">
        <f t="shared" si="3"/>
      </c>
      <c r="O13" s="83">
        <f>IF(T13=0,"",IF(T$1=0,VLOOKUP(T13,'個票'!V11:Y114,4),VLOOKUP(T13,'個票'!V$109:Y$208,4)))</f>
      </c>
      <c r="Q13">
        <v>5</v>
      </c>
      <c r="R13" s="47"/>
      <c r="S13" s="48"/>
      <c r="T13" s="47"/>
    </row>
    <row r="14" spans="1:20" ht="27" customHeight="1">
      <c r="A14" s="83"/>
      <c r="B14" s="83"/>
      <c r="C14" s="83"/>
      <c r="D14" s="84">
        <f>IF(R13="","",IF(R$1=0,VLOOKUP(R13,'個票'!V$4:Y$107,2),VLOOKUP(R13,'個票'!V$109:Y$208,2)))</f>
      </c>
      <c r="E14" s="85">
        <f t="shared" si="0"/>
      </c>
      <c r="F14" s="86" t="e">
        <f t="shared" si="1"/>
        <v>#N/A</v>
      </c>
      <c r="G14" s="83">
        <f>IF(U13=0,"",IF(U9=0,VLOOKUP(U13,'個票'!Y12:AB115,2),VLOOKUP(U13,'個票'!Y$109:AB$208,2)))</f>
      </c>
      <c r="I14" s="83"/>
      <c r="J14" s="83"/>
      <c r="K14" s="83"/>
      <c r="L14" s="84">
        <f>IF(Z13="","",IF(Z$1=0,VLOOKUP(Z13,'個票'!AD$4:AG$107,2),VLOOKUP(Z13,'個票'!AD$109:AG$208,2)))</f>
      </c>
      <c r="M14" s="85">
        <f t="shared" si="2"/>
      </c>
      <c r="N14" s="86">
        <f t="shared" si="3"/>
      </c>
      <c r="O14" s="83">
        <f>IF(AC13=0,"",IF(AC9=0,VLOOKUP(AC13,'個票'!AG12:AJ115,2),VLOOKUP(AC13,'個票'!AG$109:AJ$208,2)))</f>
      </c>
      <c r="R14" s="48"/>
      <c r="S14" s="48"/>
      <c r="T14" s="48"/>
    </row>
    <row r="15" spans="1:20" ht="13.5">
      <c r="A15" s="83">
        <v>6</v>
      </c>
      <c r="B15" s="83" t="str">
        <f>IF(R15&lt;10,"0",INT(R15/10))</f>
        <v>0</v>
      </c>
      <c r="C15" s="83">
        <f>IF(R15&lt;10,R15,R15-B15*10)</f>
        <v>0</v>
      </c>
      <c r="D15" s="84">
        <f>IF(R15="","",IF(R$1=0,VLOOKUP(R15,'個票'!V$4:Y$107,3),VLOOKUP(R15,'個票'!V$109:Y$208,3)))</f>
      </c>
      <c r="E15" s="85">
        <f t="shared" si="0"/>
      </c>
      <c r="F15" s="86" t="e">
        <f t="shared" si="1"/>
        <v>#N/A</v>
      </c>
      <c r="G15" s="83">
        <f>IF(R15=0,"",IF(R$1=0,VLOOKUP(R15,'個票'!V$3:Y$99,4),VLOOKUP(R15,'個票'!V$109:Y$208,4)))</f>
      </c>
      <c r="I15" s="83">
        <v>6</v>
      </c>
      <c r="J15" s="83" t="str">
        <f>IF(T15&lt;10,"0",INT(T15/10))</f>
        <v>0</v>
      </c>
      <c r="K15" s="83">
        <f>IF(T15&lt;10,T15,T15-J15*10)</f>
        <v>0</v>
      </c>
      <c r="L15" s="84">
        <f>IF(Z15="","",IF(Z$1=0,VLOOKUP(Z15,'個票'!AD$4:AG$107,3),VLOOKUP(Z15,'個票'!AD$109:AG$208,3)))</f>
      </c>
      <c r="M15" s="85">
        <f t="shared" si="2"/>
      </c>
      <c r="N15" s="86">
        <f t="shared" si="3"/>
      </c>
      <c r="O15" s="83">
        <f>IF(T15=0,"",IF(T$1=0,VLOOKUP(T15,'個票'!V13:Y116,4),VLOOKUP(T15,'個票'!V$109:Y$208,4)))</f>
      </c>
      <c r="Q15">
        <v>6</v>
      </c>
      <c r="R15" s="47"/>
      <c r="S15" s="48"/>
      <c r="T15" s="47"/>
    </row>
    <row r="16" spans="1:20" ht="27" customHeight="1">
      <c r="A16" s="83"/>
      <c r="B16" s="83"/>
      <c r="C16" s="83"/>
      <c r="D16" s="84">
        <f>IF(R15="","",IF(R$1=0,VLOOKUP(R15,'個票'!V$4:Y$107,2),VLOOKUP(R15,'個票'!V$109:Y$208,2)))</f>
      </c>
      <c r="E16" s="85">
        <f t="shared" si="0"/>
      </c>
      <c r="F16" s="86" t="e">
        <f t="shared" si="1"/>
        <v>#N/A</v>
      </c>
      <c r="G16" s="83">
        <f>IF(U15=0,"",IF(U11=0,VLOOKUP(U15,'個票'!Y14:AB117,2),VLOOKUP(U15,'個票'!Y$109:AB$208,2)))</f>
      </c>
      <c r="I16" s="83"/>
      <c r="J16" s="83"/>
      <c r="K16" s="83"/>
      <c r="L16" s="84">
        <f>IF(Z15="","",IF(Z$1=0,VLOOKUP(Z15,'個票'!AD$4:AG$107,2),VLOOKUP(Z15,'個票'!AD$109:AG$208,2)))</f>
      </c>
      <c r="M16" s="85">
        <f t="shared" si="2"/>
      </c>
      <c r="N16" s="86">
        <f t="shared" si="3"/>
      </c>
      <c r="O16" s="83">
        <f>IF(AC15=0,"",IF(AC11=0,VLOOKUP(AC15,'個票'!AG14:AJ117,2),VLOOKUP(AC15,'個票'!AG$109:AJ$208,2)))</f>
      </c>
      <c r="R16" s="48"/>
      <c r="S16" s="48"/>
      <c r="T16" s="48"/>
    </row>
    <row r="17" spans="18:20" ht="13.5">
      <c r="R17" s="9"/>
      <c r="S17" s="9"/>
      <c r="T17" s="9"/>
    </row>
    <row r="18" spans="18:20" ht="13.5">
      <c r="R18" s="9"/>
      <c r="S18" s="9"/>
      <c r="T18" s="9"/>
    </row>
    <row r="19" spans="1:22" ht="26.25" customHeight="1">
      <c r="A19" s="83" t="s">
        <v>0</v>
      </c>
      <c r="B19" s="83"/>
      <c r="C19" s="83"/>
      <c r="D19" s="9" t="str">
        <f>VLOOKUP(R19,$U$1:$V$2,2)</f>
        <v>男子</v>
      </c>
      <c r="E19" s="9" t="str">
        <f>VLOOKUP(R20,$W$1:$X$4,2)</f>
        <v>共通</v>
      </c>
      <c r="F19" s="9" t="s">
        <v>31</v>
      </c>
      <c r="G19" s="9"/>
      <c r="I19" s="83" t="s">
        <v>0</v>
      </c>
      <c r="J19" s="83"/>
      <c r="K19" s="83"/>
      <c r="L19" s="9" t="str">
        <f>VLOOKUP(T19,$U$1:$V$2,2)</f>
        <v>男子</v>
      </c>
      <c r="M19" s="9" t="str">
        <f>VLOOKUP(T20,$W$1:$X$4,2)</f>
        <v>共通</v>
      </c>
      <c r="N19" s="9" t="s">
        <v>31</v>
      </c>
      <c r="O19" s="9"/>
      <c r="Q19" t="s">
        <v>36</v>
      </c>
      <c r="R19" s="46"/>
      <c r="S19" s="9"/>
      <c r="T19" s="46"/>
      <c r="U19">
        <v>0</v>
      </c>
      <c r="V19" t="s">
        <v>37</v>
      </c>
    </row>
    <row r="20" spans="1:22" ht="27" customHeight="1">
      <c r="A20" s="83" t="s">
        <v>32</v>
      </c>
      <c r="B20" s="83"/>
      <c r="C20" s="83"/>
      <c r="D20" s="83"/>
      <c r="E20" s="83"/>
      <c r="F20" s="83"/>
      <c r="G20" s="83"/>
      <c r="I20" s="83" t="s">
        <v>32</v>
      </c>
      <c r="J20" s="83"/>
      <c r="K20" s="83"/>
      <c r="L20" s="83"/>
      <c r="M20" s="83"/>
      <c r="N20" s="83"/>
      <c r="O20" s="83"/>
      <c r="Q20" t="s">
        <v>40</v>
      </c>
      <c r="R20" s="46"/>
      <c r="S20" s="9"/>
      <c r="T20" s="46"/>
      <c r="U20">
        <v>1</v>
      </c>
      <c r="V20" t="s">
        <v>38</v>
      </c>
    </row>
    <row r="21" spans="1:20" ht="30" customHeight="1">
      <c r="A21" s="83" t="s">
        <v>33</v>
      </c>
      <c r="B21" s="83"/>
      <c r="C21" s="83"/>
      <c r="D21" s="9">
        <f>IF($D$3=0,"",$D$3)</f>
        <v>142</v>
      </c>
      <c r="E21" s="83" t="str">
        <f>IF($E$3=0,"",$E$3)</f>
        <v>塩瀬</v>
      </c>
      <c r="F21" s="83">
        <f>IF($D$3=0,"",$D$3)</f>
        <v>142</v>
      </c>
      <c r="G21" s="9" t="s">
        <v>35</v>
      </c>
      <c r="I21" s="83" t="s">
        <v>33</v>
      </c>
      <c r="J21" s="83"/>
      <c r="K21" s="83"/>
      <c r="L21" s="9">
        <f>IF($D$3=0,"",$D$3)</f>
        <v>142</v>
      </c>
      <c r="M21" s="83" t="str">
        <f>IF($E$3=0,"",$E$3)</f>
        <v>塩瀬</v>
      </c>
      <c r="N21" s="83">
        <f>IF($D$3=0,"",$D$3)</f>
        <v>142</v>
      </c>
      <c r="O21" s="9" t="s">
        <v>35</v>
      </c>
      <c r="R21" s="9"/>
      <c r="S21" s="9"/>
      <c r="T21" s="9"/>
    </row>
    <row r="22" spans="1:20" ht="13.5">
      <c r="A22" s="83" t="s">
        <v>7</v>
      </c>
      <c r="B22" s="83"/>
      <c r="C22" s="83"/>
      <c r="D22" s="83" t="s">
        <v>34</v>
      </c>
      <c r="E22" s="83"/>
      <c r="F22" s="83"/>
      <c r="G22" s="8" t="s">
        <v>5</v>
      </c>
      <c r="I22" s="83" t="s">
        <v>7</v>
      </c>
      <c r="J22" s="83"/>
      <c r="K22" s="83"/>
      <c r="L22" s="83" t="s">
        <v>34</v>
      </c>
      <c r="M22" s="83"/>
      <c r="N22" s="83"/>
      <c r="O22" s="8" t="s">
        <v>5</v>
      </c>
      <c r="R22" s="48"/>
      <c r="S22" s="48"/>
      <c r="T22" s="48"/>
    </row>
    <row r="23" spans="1:20" ht="13.5">
      <c r="A23" s="83">
        <v>1</v>
      </c>
      <c r="B23" s="83" t="str">
        <f>IF(R23&lt;10,"0",INT(R23/10))</f>
        <v>0</v>
      </c>
      <c r="C23" s="83">
        <f>IF(R23&lt;10,R23,R23-B23*10)</f>
        <v>0</v>
      </c>
      <c r="D23" s="84">
        <f>IF(R23="","",IF(R$1=0,VLOOKUP(R23,'個票'!V$4:Y$107,3),VLOOKUP(R23,'個票'!V$109:Y$208,3)))</f>
      </c>
      <c r="E23" s="85">
        <f>IF(K22=0,"",IF(L22=0,VLOOKUP(K22,T$3:U$100,2),VLOOKUP(K22,T$101:U$199,2)))</f>
      </c>
      <c r="F23" s="86" t="e">
        <f>IF(L22=0,"",IF(M22=0,VLOOKUP(L22,U$3:V$100,2),VLOOKUP(L22,U$101:V$199,2)))</f>
        <v>#N/A</v>
      </c>
      <c r="G23" s="83">
        <f>IF(R23=0,"",IF(R$19=0,VLOOKUP(R23,'個票'!V$3:Y$99,4),VLOOKUP(R23,'個票'!V$109:Y$208,4)))</f>
      </c>
      <c r="I23" s="83">
        <v>1</v>
      </c>
      <c r="J23" s="83" t="str">
        <f>IF(T23&lt;10,"0",INT(T23/10))</f>
        <v>0</v>
      </c>
      <c r="K23" s="83">
        <f>IF(T23&lt;10,T23,T23-J23*10)</f>
        <v>0</v>
      </c>
      <c r="L23" s="84">
        <f>IF(Z23="","",IF(Z$1=0,VLOOKUP(Z23,'個票'!AD$4:AG$107,3),VLOOKUP(Z23,'個票'!AD$109:AG$208,3)))</f>
      </c>
      <c r="M23" s="85">
        <f>IF(S22=0,"",IF(T22=0,VLOOKUP(S22,AB$3:AC$100,2),VLOOKUP(S22,AB$101:AC$199,2)))</f>
      </c>
      <c r="N23" s="86">
        <f>IF(T22=0,"",IF(U22=0,VLOOKUP(T22,AC$3:AD$100,2),VLOOKUP(T22,AC$101:AD$199,2)))</f>
      </c>
      <c r="O23" s="83">
        <f>IF(T23=0,"",IF(T$19=0,VLOOKUP(T23,'個票'!V$3:Y$107,4),VLOOKUP(T23,'個票'!V$109:Y$208,4)))</f>
      </c>
      <c r="Q23">
        <v>1</v>
      </c>
      <c r="R23" s="47"/>
      <c r="S23" s="48"/>
      <c r="T23" s="47"/>
    </row>
    <row r="24" spans="1:20" ht="26.25" customHeight="1">
      <c r="A24" s="83"/>
      <c r="B24" s="83"/>
      <c r="C24" s="83"/>
      <c r="D24" s="84">
        <f>IF(R23="","",IF(R$1=0,VLOOKUP(R23,'個票'!V$4:Y$107,2),VLOOKUP(R23,'個票'!V$109:Y$208,2)))</f>
      </c>
      <c r="E24" s="85">
        <f>IF(K23=0,"",IF(L23=0,VLOOKUP(K23,T$3:U$100,2),VLOOKUP(K23,T$101:U$199,2)))</f>
      </c>
      <c r="F24" s="86" t="e">
        <f>IF(L23=0,"",IF(M23=0,VLOOKUP(L23,U$3:V$100,2),VLOOKUP(L23,U$101:V$199,2)))</f>
        <v>#N/A</v>
      </c>
      <c r="G24" s="83">
        <f>IF(U23=0,"",IF(U19=0,VLOOKUP(U23,'個票'!Y22:AB125,2),VLOOKUP(U23,'個票'!Y$109:AB$208,2)))</f>
      </c>
      <c r="I24" s="83" t="e">
        <f>IF(O23=0,"",IF(P23=0,VLOOKUP(O23,X$3:Y$100,2),VLOOKUP(O23,X$101:Y$199,2)))</f>
        <v>#N/A</v>
      </c>
      <c r="J24" s="83"/>
      <c r="K24" s="83"/>
      <c r="L24" s="84">
        <f>IF(Z23="","",IF(Z$1=0,VLOOKUP(Z23,'個票'!AD$4:AG$107,2),VLOOKUP(Z23,'個票'!AD$109:AG$208,2)))</f>
      </c>
      <c r="M24" s="85">
        <f>IF(S23=0,"",IF(T23=0,VLOOKUP(S23,AB$3:AC$100,2),VLOOKUP(S23,AB$101:AC$199,2)))</f>
      </c>
      <c r="N24" s="86">
        <f>IF(T23=0,"",IF(U23=0,VLOOKUP(T23,AC$3:AD$100,2),VLOOKUP(T23,AC$101:AD$199,2)))</f>
      </c>
      <c r="O24" s="83">
        <f>IF(AC23=0,"",IF(AC19=0,VLOOKUP(AC23,'個票'!AG22:AJ125,2),VLOOKUP(AC23,'個票'!AG$109:AJ$208,2)))</f>
      </c>
      <c r="R24" s="48"/>
      <c r="S24" s="48"/>
      <c r="T24" s="48"/>
    </row>
    <row r="25" spans="1:20" ht="13.5">
      <c r="A25" s="83">
        <v>2</v>
      </c>
      <c r="B25" s="83" t="str">
        <f>IF(R25&lt;10,"0",INT(R25/10))</f>
        <v>0</v>
      </c>
      <c r="C25" s="83">
        <f>IF(R25&lt;10,R25,R25-B25*10)</f>
        <v>0</v>
      </c>
      <c r="D25" s="84">
        <f>IF(R25="","",IF(R$1=0,VLOOKUP(R25,'個票'!V$4:Y$107,3),VLOOKUP(R25,'個票'!V$109:Y$208,3)))</f>
      </c>
      <c r="E25" s="85">
        <f aca="true" t="shared" si="4" ref="E25:E34">IF(K24=0,"",IF(L24=0,VLOOKUP(K24,T$3:U$100,2),VLOOKUP(K24,T$101:U$199,2)))</f>
      </c>
      <c r="F25" s="86" t="e">
        <f aca="true" t="shared" si="5" ref="F25:F34">IF(L24=0,"",IF(M24=0,VLOOKUP(L24,U$3:V$100,2),VLOOKUP(L24,U$101:V$199,2)))</f>
        <v>#N/A</v>
      </c>
      <c r="G25" s="83">
        <f>IF(R25=0,"",IF(R$19=0,VLOOKUP(R25,'個票'!V$3:Y$99,4),VLOOKUP(R25,'個票'!V$109:Y$208,4)))</f>
      </c>
      <c r="I25" s="83">
        <v>2</v>
      </c>
      <c r="J25" s="83" t="str">
        <f>IF(T25&lt;10,"0",INT(T25/10))</f>
        <v>0</v>
      </c>
      <c r="K25" s="83">
        <f>IF(T25&lt;10,T25,T25-J25*10)</f>
        <v>0</v>
      </c>
      <c r="L25" s="84">
        <f>IF(Z25="","",IF(Z$1=0,VLOOKUP(Z25,'個票'!AD$4:AG$107,3),VLOOKUP(Z25,'個票'!AD$109:AG$208,3)))</f>
      </c>
      <c r="M25" s="85">
        <f aca="true" t="shared" si="6" ref="M25:M34">IF(S24=0,"",IF(T24=0,VLOOKUP(S24,AB$3:AC$100,2),VLOOKUP(S24,AB$101:AC$199,2)))</f>
      </c>
      <c r="N25" s="86">
        <f aca="true" t="shared" si="7" ref="N25:N34">IF(T24=0,"",IF(U24=0,VLOOKUP(T24,AC$3:AD$100,2),VLOOKUP(T24,AC$101:AD$199,2)))</f>
      </c>
      <c r="O25" s="83">
        <f>IF(T25=0,"",IF(T$19=0,VLOOKUP(T25,'個票'!V$3:Y$107,4),VLOOKUP(T25,'個票'!V$109:Y$208,4)))</f>
      </c>
      <c r="Q25">
        <v>2</v>
      </c>
      <c r="R25" s="47"/>
      <c r="S25" s="48"/>
      <c r="T25" s="47"/>
    </row>
    <row r="26" spans="1:20" ht="26.25" customHeight="1">
      <c r="A26" s="83"/>
      <c r="B26" s="83"/>
      <c r="C26" s="83"/>
      <c r="D26" s="84">
        <f>IF(R25="","",IF(R$1=0,VLOOKUP(R25,'個票'!V$4:Y$107,2),VLOOKUP(R25,'個票'!V$109:Y$208,2)))</f>
      </c>
      <c r="E26" s="85">
        <f t="shared" si="4"/>
      </c>
      <c r="F26" s="86" t="e">
        <f t="shared" si="5"/>
        <v>#N/A</v>
      </c>
      <c r="G26" s="83">
        <f>IF(U25=0,"",IF(U21=0,VLOOKUP(U25,'個票'!Y24:AB127,2),VLOOKUP(U25,'個票'!Y$109:AB$208,2)))</f>
      </c>
      <c r="I26" s="83"/>
      <c r="J26" s="83"/>
      <c r="K26" s="83"/>
      <c r="L26" s="84">
        <f>IF(Z25="","",IF(Z$1=0,VLOOKUP(Z25,'個票'!AD$4:AG$107,2),VLOOKUP(Z25,'個票'!AD$109:AG$208,2)))</f>
      </c>
      <c r="M26" s="85">
        <f t="shared" si="6"/>
      </c>
      <c r="N26" s="86">
        <f t="shared" si="7"/>
      </c>
      <c r="O26" s="83">
        <f>IF(AC25=0,"",IF(AC21=0,VLOOKUP(AC25,'個票'!AG24:AJ127,2),VLOOKUP(AC25,'個票'!AG$109:AJ$208,2)))</f>
      </c>
      <c r="R26" s="48"/>
      <c r="S26" s="48"/>
      <c r="T26" s="48"/>
    </row>
    <row r="27" spans="1:20" ht="13.5">
      <c r="A27" s="83">
        <v>3</v>
      </c>
      <c r="B27" s="83" t="str">
        <f>IF(R27&lt;10,"0",INT(R27/10))</f>
        <v>0</v>
      </c>
      <c r="C27" s="83">
        <f>IF(R27&lt;10,R27,R27-B27*10)</f>
        <v>0</v>
      </c>
      <c r="D27" s="84">
        <f>IF(R27="","",IF(R$1=0,VLOOKUP(R27,'個票'!V$4:Y$107,3),VLOOKUP(R27,'個票'!V$109:Y$208,3)))</f>
      </c>
      <c r="E27" s="85">
        <f t="shared" si="4"/>
      </c>
      <c r="F27" s="86" t="e">
        <f t="shared" si="5"/>
        <v>#N/A</v>
      </c>
      <c r="G27" s="83">
        <f>IF(R27=0,"",IF(R$19=0,VLOOKUP(R27,'個票'!V$3:Y$99,4),VLOOKUP(R27,'個票'!V$109:Y$208,4)))</f>
      </c>
      <c r="I27" s="83">
        <v>3</v>
      </c>
      <c r="J27" s="83" t="str">
        <f>IF(T27&lt;10,"0",INT(T27/10))</f>
        <v>0</v>
      </c>
      <c r="K27" s="83">
        <f>IF(T27&lt;10,T27,T27-J27*10)</f>
        <v>0</v>
      </c>
      <c r="L27" s="84">
        <f>IF(Z27="","",IF(Z$1=0,VLOOKUP(Z27,'個票'!AD$4:AG$107,3),VLOOKUP(Z27,'個票'!AD$109:AG$208,3)))</f>
      </c>
      <c r="M27" s="85">
        <f t="shared" si="6"/>
      </c>
      <c r="N27" s="86">
        <f t="shared" si="7"/>
      </c>
      <c r="O27" s="83">
        <f>IF(T27=0,"",IF(T$19=0,VLOOKUP(T27,'個票'!V$3:Y$107,4),VLOOKUP(T27,'個票'!V$109:Y$208,4)))</f>
      </c>
      <c r="Q27">
        <v>3</v>
      </c>
      <c r="R27" s="47"/>
      <c r="S27" s="48"/>
      <c r="T27" s="47"/>
    </row>
    <row r="28" spans="1:20" ht="27" customHeight="1">
      <c r="A28" s="83"/>
      <c r="B28" s="83"/>
      <c r="C28" s="83"/>
      <c r="D28" s="84">
        <f>IF(R27="","",IF(R$1=0,VLOOKUP(R27,'個票'!V$4:Y$107,2),VLOOKUP(R27,'個票'!V$109:Y$208,2)))</f>
      </c>
      <c r="E28" s="85">
        <f t="shared" si="4"/>
      </c>
      <c r="F28" s="86" t="e">
        <f t="shared" si="5"/>
        <v>#N/A</v>
      </c>
      <c r="G28" s="83">
        <f>IF(U27=0,"",IF(U23=0,VLOOKUP(U27,'個票'!Y26:AB129,2),VLOOKUP(U27,'個票'!Y$109:AB$208,2)))</f>
      </c>
      <c r="I28" s="83"/>
      <c r="J28" s="83"/>
      <c r="K28" s="83"/>
      <c r="L28" s="84">
        <f>IF(Z27="","",IF(Z$1=0,VLOOKUP(Z27,'個票'!AD$4:AG$107,2),VLOOKUP(Z27,'個票'!AD$109:AG$208,2)))</f>
      </c>
      <c r="M28" s="85">
        <f t="shared" si="6"/>
      </c>
      <c r="N28" s="86">
        <f t="shared" si="7"/>
      </c>
      <c r="O28" s="83">
        <f>IF(AC27=0,"",IF(AC23=0,VLOOKUP(AC27,'個票'!AG26:AJ129,2),VLOOKUP(AC27,'個票'!AG$109:AJ$208,2)))</f>
      </c>
      <c r="R28" s="48"/>
      <c r="S28" s="48"/>
      <c r="T28" s="48"/>
    </row>
    <row r="29" spans="1:20" ht="13.5">
      <c r="A29" s="83">
        <v>4</v>
      </c>
      <c r="B29" s="83" t="str">
        <f>IF(R29&lt;10,"0",INT(R29/10))</f>
        <v>0</v>
      </c>
      <c r="C29" s="83">
        <f>IF(R29&lt;10,R29,R29-B29*10)</f>
        <v>0</v>
      </c>
      <c r="D29" s="84">
        <f>IF(R29="","",IF(R$1=0,VLOOKUP(R29,'個票'!V$4:Y$107,3),VLOOKUP(R29,'個票'!V$109:Y$208,3)))</f>
      </c>
      <c r="E29" s="85">
        <f t="shared" si="4"/>
      </c>
      <c r="F29" s="86" t="e">
        <f t="shared" si="5"/>
        <v>#N/A</v>
      </c>
      <c r="G29" s="83">
        <f>IF(R29=0,"",IF(R$19=0,VLOOKUP(R29,'個票'!V$3:Y$99,4),VLOOKUP(R29,'個票'!V$109:Y$208,4)))</f>
      </c>
      <c r="I29" s="83">
        <v>4</v>
      </c>
      <c r="J29" s="83" t="str">
        <f>IF(T29&lt;10,"0",INT(T29/10))</f>
        <v>0</v>
      </c>
      <c r="K29" s="83">
        <f>IF(T29&lt;10,T29,T29-J29*10)</f>
        <v>0</v>
      </c>
      <c r="L29" s="84">
        <f>IF(Z29="","",IF(Z$1=0,VLOOKUP(Z29,'個票'!AD$4:AG$107,3),VLOOKUP(Z29,'個票'!AD$109:AG$208,3)))</f>
      </c>
      <c r="M29" s="85">
        <f t="shared" si="6"/>
      </c>
      <c r="N29" s="86">
        <f t="shared" si="7"/>
      </c>
      <c r="O29" s="83">
        <f>IF(T29=0,"",IF(T$19=0,VLOOKUP(T29,'個票'!V$3:Y$107,4),VLOOKUP(T29,'個票'!V$109:Y$208,4)))</f>
      </c>
      <c r="Q29">
        <v>4</v>
      </c>
      <c r="R29" s="47"/>
      <c r="S29" s="48"/>
      <c r="T29" s="47"/>
    </row>
    <row r="30" spans="1:20" ht="27" customHeight="1">
      <c r="A30" s="83"/>
      <c r="B30" s="83"/>
      <c r="C30" s="83"/>
      <c r="D30" s="84">
        <f>IF(R29="","",IF(R$1=0,VLOOKUP(R29,'個票'!V$4:Y$107,2),VLOOKUP(R29,'個票'!V$109:Y$208,2)))</f>
      </c>
      <c r="E30" s="85">
        <f t="shared" si="4"/>
      </c>
      <c r="F30" s="86" t="e">
        <f t="shared" si="5"/>
        <v>#N/A</v>
      </c>
      <c r="G30" s="83">
        <f>IF(U29=0,"",IF(U25=0,VLOOKUP(U29,'個票'!Y28:AB131,2),VLOOKUP(U29,'個票'!Y$109:AB$208,2)))</f>
      </c>
      <c r="I30" s="83"/>
      <c r="J30" s="83"/>
      <c r="K30" s="83"/>
      <c r="L30" s="84">
        <f>IF(Z29="","",IF(Z$1=0,VLOOKUP(Z29,'個票'!AD$4:AG$107,2),VLOOKUP(Z29,'個票'!AD$109:AG$208,2)))</f>
      </c>
      <c r="M30" s="85">
        <f t="shared" si="6"/>
      </c>
      <c r="N30" s="86">
        <f t="shared" si="7"/>
      </c>
      <c r="O30" s="83">
        <f>IF(AC29=0,"",IF(AC25=0,VLOOKUP(AC29,'個票'!AG28:AJ131,2),VLOOKUP(AC29,'個票'!AG$109:AJ$208,2)))</f>
      </c>
      <c r="R30" s="48"/>
      <c r="S30" s="48"/>
      <c r="T30" s="48"/>
    </row>
    <row r="31" spans="1:20" ht="13.5">
      <c r="A31" s="83">
        <v>5</v>
      </c>
      <c r="B31" s="83" t="str">
        <f>IF(R31&lt;10,"0",INT(R31/10))</f>
        <v>0</v>
      </c>
      <c r="C31" s="83">
        <f>IF(R31&lt;10,R31,R31-B31*10)</f>
        <v>0</v>
      </c>
      <c r="D31" s="84">
        <f>IF(R31="","",IF(R$1=0,VLOOKUP(R31,'個票'!V$4:Y$107,3),VLOOKUP(R31,'個票'!V$109:Y$208,3)))</f>
      </c>
      <c r="E31" s="85">
        <f t="shared" si="4"/>
      </c>
      <c r="F31" s="86" t="e">
        <f t="shared" si="5"/>
        <v>#N/A</v>
      </c>
      <c r="G31" s="83">
        <f>IF(R31=0,"",IF(R$19=0,VLOOKUP(R31,'個票'!V$3:Y$99,4),VLOOKUP(R31,'個票'!V$109:Y$208,4)))</f>
      </c>
      <c r="I31" s="83">
        <v>5</v>
      </c>
      <c r="J31" s="83" t="str">
        <f>IF(T31&lt;10,"0",INT(T31/10))</f>
        <v>0</v>
      </c>
      <c r="K31" s="83">
        <f>IF(T31&lt;10,T31,T31-J31*10)</f>
        <v>0</v>
      </c>
      <c r="L31" s="84">
        <f>IF(Z31="","",IF(Z$1=0,VLOOKUP(Z31,'個票'!AD$4:AG$107,3),VLOOKUP(Z31,'個票'!AD$109:AG$208,3)))</f>
      </c>
      <c r="M31" s="85">
        <f t="shared" si="6"/>
      </c>
      <c r="N31" s="86">
        <f t="shared" si="7"/>
      </c>
      <c r="O31" s="83">
        <f>IF(T31=0,"",IF(T$19=0,VLOOKUP(T31,'個票'!V$3:Y$107,4),VLOOKUP(T31,'個票'!V$109:Y$208,4)))</f>
      </c>
      <c r="Q31">
        <v>5</v>
      </c>
      <c r="R31" s="47"/>
      <c r="S31" s="48"/>
      <c r="T31" s="47"/>
    </row>
    <row r="32" spans="1:20" ht="27" customHeight="1">
      <c r="A32" s="83"/>
      <c r="B32" s="83"/>
      <c r="C32" s="83"/>
      <c r="D32" s="84">
        <f>IF(R31="","",IF(R$1=0,VLOOKUP(R31,'個票'!V$4:Y$107,2),VLOOKUP(R31,'個票'!V$109:Y$208,2)))</f>
      </c>
      <c r="E32" s="85">
        <f t="shared" si="4"/>
      </c>
      <c r="F32" s="86" t="e">
        <f t="shared" si="5"/>
        <v>#N/A</v>
      </c>
      <c r="G32" s="83">
        <f>IF(U31=0,"",IF(U27=0,VLOOKUP(U31,'個票'!Y30:AB133,2),VLOOKUP(U31,'個票'!Y$109:AB$208,2)))</f>
      </c>
      <c r="I32" s="83"/>
      <c r="J32" s="83"/>
      <c r="K32" s="83"/>
      <c r="L32" s="84">
        <f>IF(Z31="","",IF(Z$1=0,VLOOKUP(Z31,'個票'!AD$4:AG$107,2),VLOOKUP(Z31,'個票'!AD$109:AG$208,2)))</f>
      </c>
      <c r="M32" s="85">
        <f t="shared" si="6"/>
      </c>
      <c r="N32" s="86">
        <f t="shared" si="7"/>
      </c>
      <c r="O32" s="83">
        <f>IF(AC31=0,"",IF(AC27=0,VLOOKUP(AC31,'個票'!AG30:AJ133,2),VLOOKUP(AC31,'個票'!AG$109:AJ$208,2)))</f>
      </c>
      <c r="R32" s="48"/>
      <c r="S32" s="48"/>
      <c r="T32" s="48"/>
    </row>
    <row r="33" spans="1:20" ht="13.5">
      <c r="A33" s="83">
        <v>6</v>
      </c>
      <c r="B33" s="83" t="str">
        <f>IF(R33&lt;10,"0",INT(R33/10))</f>
        <v>0</v>
      </c>
      <c r="C33" s="83">
        <f>IF(R33&lt;10,R33,R33-B33*10)</f>
        <v>0</v>
      </c>
      <c r="D33" s="84">
        <f>IF(R33="","",IF(R$1=0,VLOOKUP(R33,'個票'!V$4:Y$107,3),VLOOKUP(R33,'個票'!V$109:Y$208,3)))</f>
      </c>
      <c r="E33" s="85">
        <f t="shared" si="4"/>
      </c>
      <c r="F33" s="86" t="e">
        <f t="shared" si="5"/>
        <v>#N/A</v>
      </c>
      <c r="G33" s="83">
        <f>IF(R33=0,"",IF(R$19=0,VLOOKUP(R33,'個票'!V$3:Y$99,4),VLOOKUP(R33,'個票'!V$109:Y$208,4)))</f>
      </c>
      <c r="I33" s="83">
        <v>6</v>
      </c>
      <c r="J33" s="83" t="str">
        <f>IF(T33&lt;10,"0",INT(T33/10))</f>
        <v>0</v>
      </c>
      <c r="K33" s="83">
        <f>IF(T33&lt;10,T33,T33-J33*10)</f>
        <v>0</v>
      </c>
      <c r="L33" s="84">
        <f>IF(Z33="","",IF(Z$1=0,VLOOKUP(Z33,'個票'!AD$4:AG$107,3),VLOOKUP(Z33,'個票'!AD$109:AG$208,3)))</f>
      </c>
      <c r="M33" s="85">
        <f t="shared" si="6"/>
      </c>
      <c r="N33" s="86">
        <f t="shared" si="7"/>
      </c>
      <c r="O33" s="83">
        <f>IF(T33=0,"",IF(T$19=0,VLOOKUP(T33,'個票'!V$3:Y$107,4),VLOOKUP(T33,'個票'!V$109:Y$208,4)))</f>
      </c>
      <c r="Q33">
        <v>6</v>
      </c>
      <c r="R33" s="47"/>
      <c r="S33" s="48"/>
      <c r="T33" s="47"/>
    </row>
    <row r="34" spans="1:20" ht="27" customHeight="1">
      <c r="A34" s="83"/>
      <c r="B34" s="83"/>
      <c r="C34" s="83"/>
      <c r="D34" s="84">
        <f>IF(R33="","",IF(R$1=0,VLOOKUP(R33,'個票'!V$4:Y$107,2),VLOOKUP(R33,'個票'!V$109:Y$208,2)))</f>
      </c>
      <c r="E34" s="85">
        <f t="shared" si="4"/>
      </c>
      <c r="F34" s="86" t="e">
        <f t="shared" si="5"/>
        <v>#N/A</v>
      </c>
      <c r="G34" s="83">
        <f>IF(U33=0,"",IF(U29=0,VLOOKUP(U33,'個票'!Y32:AB135,2),VLOOKUP(U33,'個票'!Y$109:AB$208,2)))</f>
      </c>
      <c r="I34" s="83"/>
      <c r="J34" s="83"/>
      <c r="K34" s="83"/>
      <c r="L34" s="84">
        <f>IF(Z33="","",IF(Z$1=0,VLOOKUP(Z33,'個票'!AD$4:AG$107,2),VLOOKUP(Z33,'個票'!AD$109:AG$208,2)))</f>
      </c>
      <c r="M34" s="85">
        <f t="shared" si="6"/>
      </c>
      <c r="N34" s="86">
        <f t="shared" si="7"/>
      </c>
      <c r="O34" s="83">
        <f>IF(AC33=0,"",IF(AC29=0,VLOOKUP(AC33,'個票'!AG32:AJ135,2),VLOOKUP(AC33,'個票'!AG$109:AJ$208,2)))</f>
      </c>
      <c r="R34" s="48"/>
      <c r="S34" s="48"/>
      <c r="T34" s="48"/>
    </row>
    <row r="35" spans="18:20" ht="13.5">
      <c r="R35" s="44"/>
      <c r="S35" s="44"/>
      <c r="T35" s="44"/>
    </row>
  </sheetData>
  <mergeCells count="172">
    <mergeCell ref="L33:N33"/>
    <mergeCell ref="O33:O34"/>
    <mergeCell ref="D34:F34"/>
    <mergeCell ref="L34:N34"/>
    <mergeCell ref="G33:G34"/>
    <mergeCell ref="I33:I34"/>
    <mergeCell ref="J33:J34"/>
    <mergeCell ref="K33:K34"/>
    <mergeCell ref="A33:A34"/>
    <mergeCell ref="B33:B34"/>
    <mergeCell ref="C33:C34"/>
    <mergeCell ref="D33:F33"/>
    <mergeCell ref="L31:N31"/>
    <mergeCell ref="O31:O32"/>
    <mergeCell ref="D32:F32"/>
    <mergeCell ref="L32:N32"/>
    <mergeCell ref="G31:G32"/>
    <mergeCell ref="I31:I32"/>
    <mergeCell ref="J31:J32"/>
    <mergeCell ref="K31:K32"/>
    <mergeCell ref="A31:A32"/>
    <mergeCell ref="B31:B32"/>
    <mergeCell ref="C31:C32"/>
    <mergeCell ref="D31:F31"/>
    <mergeCell ref="L29:N29"/>
    <mergeCell ref="O29:O30"/>
    <mergeCell ref="D30:F30"/>
    <mergeCell ref="L30:N30"/>
    <mergeCell ref="G29:G30"/>
    <mergeCell ref="I29:I30"/>
    <mergeCell ref="J29:J30"/>
    <mergeCell ref="K29:K30"/>
    <mergeCell ref="A29:A30"/>
    <mergeCell ref="B29:B30"/>
    <mergeCell ref="C29:C30"/>
    <mergeCell ref="D29:F29"/>
    <mergeCell ref="L27:N27"/>
    <mergeCell ref="O27:O28"/>
    <mergeCell ref="D28:F28"/>
    <mergeCell ref="L28:N28"/>
    <mergeCell ref="G27:G28"/>
    <mergeCell ref="I27:I28"/>
    <mergeCell ref="J27:J28"/>
    <mergeCell ref="K27:K28"/>
    <mergeCell ref="A27:A28"/>
    <mergeCell ref="B27:B28"/>
    <mergeCell ref="C27:C28"/>
    <mergeCell ref="D27:F27"/>
    <mergeCell ref="L25:N25"/>
    <mergeCell ref="O25:O26"/>
    <mergeCell ref="D26:F26"/>
    <mergeCell ref="L26:N26"/>
    <mergeCell ref="G25:G26"/>
    <mergeCell ref="I25:I26"/>
    <mergeCell ref="J25:J26"/>
    <mergeCell ref="K25:K26"/>
    <mergeCell ref="A25:A26"/>
    <mergeCell ref="B25:B26"/>
    <mergeCell ref="C25:C26"/>
    <mergeCell ref="D25:F25"/>
    <mergeCell ref="L23:N23"/>
    <mergeCell ref="O23:O24"/>
    <mergeCell ref="D24:F24"/>
    <mergeCell ref="L24:N24"/>
    <mergeCell ref="G23:G24"/>
    <mergeCell ref="I23:I24"/>
    <mergeCell ref="J23:J24"/>
    <mergeCell ref="K23:K24"/>
    <mergeCell ref="A23:A24"/>
    <mergeCell ref="B23:B24"/>
    <mergeCell ref="C23:C24"/>
    <mergeCell ref="D23:F23"/>
    <mergeCell ref="A22:C22"/>
    <mergeCell ref="D22:F22"/>
    <mergeCell ref="I22:K22"/>
    <mergeCell ref="L22:N22"/>
    <mergeCell ref="L20:O20"/>
    <mergeCell ref="A21:C21"/>
    <mergeCell ref="E21:F21"/>
    <mergeCell ref="I21:K21"/>
    <mergeCell ref="M21:N21"/>
    <mergeCell ref="A19:C19"/>
    <mergeCell ref="I19:K19"/>
    <mergeCell ref="A20:C20"/>
    <mergeCell ref="D20:G20"/>
    <mergeCell ref="I20:K20"/>
    <mergeCell ref="O15:O16"/>
    <mergeCell ref="L16:N16"/>
    <mergeCell ref="I13:I14"/>
    <mergeCell ref="J13:J14"/>
    <mergeCell ref="I15:I16"/>
    <mergeCell ref="J15:J16"/>
    <mergeCell ref="K15:K16"/>
    <mergeCell ref="L15:N15"/>
    <mergeCell ref="K13:K14"/>
    <mergeCell ref="L13:N13"/>
    <mergeCell ref="O9:O10"/>
    <mergeCell ref="L10:N10"/>
    <mergeCell ref="O11:O12"/>
    <mergeCell ref="O13:O14"/>
    <mergeCell ref="L14:N14"/>
    <mergeCell ref="I11:I12"/>
    <mergeCell ref="J11:J12"/>
    <mergeCell ref="K11:K12"/>
    <mergeCell ref="L11:N11"/>
    <mergeCell ref="L12:N12"/>
    <mergeCell ref="I9:I10"/>
    <mergeCell ref="J9:J10"/>
    <mergeCell ref="K9:K10"/>
    <mergeCell ref="L9:N9"/>
    <mergeCell ref="O5:O6"/>
    <mergeCell ref="L6:N6"/>
    <mergeCell ref="I7:I8"/>
    <mergeCell ref="J7:J8"/>
    <mergeCell ref="K7:K8"/>
    <mergeCell ref="L7:N7"/>
    <mergeCell ref="O7:O8"/>
    <mergeCell ref="L8:N8"/>
    <mergeCell ref="I5:I6"/>
    <mergeCell ref="J5:J6"/>
    <mergeCell ref="K5:K6"/>
    <mergeCell ref="L5:N5"/>
    <mergeCell ref="I3:K3"/>
    <mergeCell ref="M3:N3"/>
    <mergeCell ref="I4:K4"/>
    <mergeCell ref="L4:N4"/>
    <mergeCell ref="D2:G2"/>
    <mergeCell ref="I1:K1"/>
    <mergeCell ref="I2:K2"/>
    <mergeCell ref="L2:O2"/>
    <mergeCell ref="G13:G14"/>
    <mergeCell ref="G15:G16"/>
    <mergeCell ref="D4:F4"/>
    <mergeCell ref="E3:F3"/>
    <mergeCell ref="G5:G6"/>
    <mergeCell ref="G7:G8"/>
    <mergeCell ref="G9:G10"/>
    <mergeCell ref="G11:G12"/>
    <mergeCell ref="D13:F13"/>
    <mergeCell ref="D14:F14"/>
    <mergeCell ref="D15:F15"/>
    <mergeCell ref="D16:F16"/>
    <mergeCell ref="D9:F9"/>
    <mergeCell ref="D10:F10"/>
    <mergeCell ref="D11:F11"/>
    <mergeCell ref="D12:F12"/>
    <mergeCell ref="D5:F5"/>
    <mergeCell ref="D6:F6"/>
    <mergeCell ref="D7:F7"/>
    <mergeCell ref="D8:F8"/>
    <mergeCell ref="B13:B14"/>
    <mergeCell ref="C13:C14"/>
    <mergeCell ref="B15:B16"/>
    <mergeCell ref="C15:C16"/>
    <mergeCell ref="A13:A14"/>
    <mergeCell ref="A15:A16"/>
    <mergeCell ref="B5:B6"/>
    <mergeCell ref="C5:C6"/>
    <mergeCell ref="B7:B8"/>
    <mergeCell ref="C7:C8"/>
    <mergeCell ref="B9:B10"/>
    <mergeCell ref="C9:C10"/>
    <mergeCell ref="B11:B12"/>
    <mergeCell ref="C11:C12"/>
    <mergeCell ref="A5:A6"/>
    <mergeCell ref="A7:A8"/>
    <mergeCell ref="A9:A10"/>
    <mergeCell ref="A11:A12"/>
    <mergeCell ref="A4:C4"/>
    <mergeCell ref="A3:C3"/>
    <mergeCell ref="A2:C2"/>
    <mergeCell ref="A1:C1"/>
  </mergeCells>
  <printOptions/>
  <pageMargins left="0.2" right="0.21" top="0.59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34">
      <selection activeCell="A36" sqref="A36"/>
    </sheetView>
  </sheetViews>
  <sheetFormatPr defaultColWidth="9.00390625" defaultRowHeight="13.5"/>
  <sheetData>
    <row r="1" ht="26.25" customHeight="1">
      <c r="A1" t="s">
        <v>44</v>
      </c>
    </row>
    <row r="2" spans="1:11" ht="26.25" customHeight="1">
      <c r="A2" s="17" t="s">
        <v>46</v>
      </c>
      <c r="K2" s="17" t="s">
        <v>65</v>
      </c>
    </row>
    <row r="3" spans="1:12" ht="25.5" customHeight="1">
      <c r="A3" s="11" t="s">
        <v>45</v>
      </c>
      <c r="B3" t="s">
        <v>49</v>
      </c>
      <c r="K3" t="s">
        <v>67</v>
      </c>
      <c r="L3" t="s">
        <v>49</v>
      </c>
    </row>
    <row r="4" spans="1:11" ht="25.5" customHeight="1">
      <c r="A4" t="s">
        <v>50</v>
      </c>
      <c r="K4" t="s">
        <v>68</v>
      </c>
    </row>
    <row r="21" spans="1:12" ht="25.5" customHeight="1">
      <c r="A21" s="11" t="s">
        <v>51</v>
      </c>
      <c r="B21" t="s">
        <v>53</v>
      </c>
      <c r="K21" t="s">
        <v>69</v>
      </c>
      <c r="L21" t="s">
        <v>70</v>
      </c>
    </row>
    <row r="22" spans="1:11" ht="25.5" customHeight="1">
      <c r="A22" t="s">
        <v>55</v>
      </c>
      <c r="K22" t="s">
        <v>71</v>
      </c>
    </row>
    <row r="33" spans="1:2" ht="25.5" customHeight="1">
      <c r="A33" s="11" t="s">
        <v>62</v>
      </c>
      <c r="B33" t="s">
        <v>61</v>
      </c>
    </row>
    <row r="34" spans="1:11" ht="25.5" customHeight="1">
      <c r="A34" s="11"/>
      <c r="B34" t="s">
        <v>60</v>
      </c>
      <c r="K34" t="s">
        <v>74</v>
      </c>
    </row>
    <row r="35" spans="1:11" ht="25.5" customHeight="1">
      <c r="A35" t="s">
        <v>59</v>
      </c>
      <c r="K35" t="s">
        <v>72</v>
      </c>
    </row>
    <row r="36" ht="24.75" customHeight="1">
      <c r="K36" t="s">
        <v>73</v>
      </c>
    </row>
    <row r="56" spans="1:2" ht="25.5" customHeight="1">
      <c r="A56" s="11" t="s">
        <v>63</v>
      </c>
      <c r="B56" t="s">
        <v>64</v>
      </c>
    </row>
  </sheetData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兵庫県中学校体育競技連盟</dc:creator>
  <cp:keywords/>
  <dc:description/>
  <cp:lastModifiedBy>hansin04</cp:lastModifiedBy>
  <cp:lastPrinted>2014-04-26T05:19:06Z</cp:lastPrinted>
  <dcterms:created xsi:type="dcterms:W3CDTF">2013-05-10T09:09:06Z</dcterms:created>
  <dcterms:modified xsi:type="dcterms:W3CDTF">2014-05-10T07:37:12Z</dcterms:modified>
  <cp:category/>
  <cp:version/>
  <cp:contentType/>
  <cp:contentStatus/>
</cp:coreProperties>
</file>